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0" windowWidth="12120" windowHeight="8700" activeTab="0"/>
  </bookViews>
  <sheets>
    <sheet name="Orçamento" sheetId="1" r:id="rId1"/>
    <sheet name="Cronograma" sheetId="2" r:id="rId2"/>
  </sheets>
  <definedNames>
    <definedName name="_xlnm.Print_Area" localSheetId="0">'Orçamento'!$A$1:$F$128</definedName>
    <definedName name="_xlnm.Print_Titles" localSheetId="0">'Orçamento'!$7:$9</definedName>
  </definedNames>
  <calcPr fullCalcOnLoad="1"/>
</workbook>
</file>

<file path=xl/sharedStrings.xml><?xml version="1.0" encoding="utf-8"?>
<sst xmlns="http://schemas.openxmlformats.org/spreadsheetml/2006/main" count="252" uniqueCount="175">
  <si>
    <t xml:space="preserve">Planilha Orçamentária </t>
  </si>
  <si>
    <t>ITEM</t>
  </si>
  <si>
    <t>DESCRIÇÃO DOS SERVIÇOS</t>
  </si>
  <si>
    <t>UNID.</t>
  </si>
  <si>
    <t>QUANT.</t>
  </si>
  <si>
    <t>PR. UNIT.(R$)</t>
  </si>
  <si>
    <t>VALOR (R$)</t>
  </si>
  <si>
    <t>m</t>
  </si>
  <si>
    <t>ALTAIR FAZOLO</t>
  </si>
  <si>
    <t>CRONOGRAMA FÍSICO - FINANCEIRO</t>
  </si>
  <si>
    <t>PERÍODO (MÊS)</t>
  </si>
  <si>
    <t>TOTAL</t>
  </si>
  <si>
    <t>DISCRIMINAÇÃO</t>
  </si>
  <si>
    <t>VALOR DOS SERVIÇOS</t>
  </si>
  <si>
    <t>PESO</t>
  </si>
  <si>
    <t>MÊS 01</t>
  </si>
  <si>
    <t>MÊS 02</t>
  </si>
  <si>
    <t>MÊS 03</t>
  </si>
  <si>
    <t>MÊS 04</t>
  </si>
  <si>
    <t>R$</t>
  </si>
  <si>
    <t>%</t>
  </si>
  <si>
    <t>TOTAL NO MÊS (SIMPLES)</t>
  </si>
  <si>
    <t>TOTAL NO MÊS (ACUMULADO)</t>
  </si>
  <si>
    <t>_________________________________</t>
  </si>
  <si>
    <t>ENG. CIVIL/CREA/SC 11.810-3</t>
  </si>
  <si>
    <t>PREFEITO MUNICIPAL</t>
  </si>
  <si>
    <t>Subtotal item</t>
  </si>
  <si>
    <t>CUSTO TOTAL</t>
  </si>
  <si>
    <t>COBERTURA</t>
  </si>
  <si>
    <t>ESQUADRIAS</t>
  </si>
  <si>
    <t>m²</t>
  </si>
  <si>
    <t>SERVIÇOS INICIAIS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</si>
  <si>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</si>
  <si>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</si>
  <si>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</si>
  <si>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</si>
  <si>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</si>
  <si>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</si>
  <si>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</si>
  <si>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</si>
  <si>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</si>
  <si>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</si>
  <si>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Retirada de porta interna de madeira com batente</t>
  </si>
  <si>
    <t>Retirada de janela metálica</t>
  </si>
  <si>
    <t>Demolição de parede de alvenaria de tijolos (27,60 m²)</t>
  </si>
  <si>
    <t>Retirada de estrutura de madeira com tesouras para telhas cerâmicas</t>
  </si>
  <si>
    <t>Retirada de telha cermica</t>
  </si>
  <si>
    <t>Remoção de aparelhos sanitários</t>
  </si>
  <si>
    <t>Remoção de reboco (paredes internas do sanitário 01)</t>
  </si>
  <si>
    <t>Demolição de piso cerâmico</t>
  </si>
  <si>
    <t>Remoção de luminárias fixadas no teto e fiação sobre o forro</t>
  </si>
  <si>
    <t>Locação da obra a ampliar</t>
  </si>
  <si>
    <t>un.</t>
  </si>
  <si>
    <t>m³</t>
  </si>
  <si>
    <t>FUNDAÇÕES</t>
  </si>
  <si>
    <t>2.1</t>
  </si>
  <si>
    <t>2.2</t>
  </si>
  <si>
    <t>2.3</t>
  </si>
  <si>
    <t>Escavação manuall até 1,00 m</t>
  </si>
  <si>
    <t>Sapatas e colarinhos em concreto armado 20 MPA</t>
  </si>
  <si>
    <t>Reaterro manual</t>
  </si>
  <si>
    <t>ESTRUTURA</t>
  </si>
  <si>
    <t>3.1</t>
  </si>
  <si>
    <t>ALVENARIA</t>
  </si>
  <si>
    <t>4.1</t>
  </si>
  <si>
    <t>4.2</t>
  </si>
  <si>
    <t>4.3</t>
  </si>
  <si>
    <t>Alvenaria de tijolos 6 furos - 10 cm</t>
  </si>
  <si>
    <t>Vergas e contra vergas</t>
  </si>
  <si>
    <t>Divisória leve em painéis com portas completa, conforme projeto</t>
  </si>
  <si>
    <t>5.1</t>
  </si>
  <si>
    <t>5.2</t>
  </si>
  <si>
    <t>5.3</t>
  </si>
  <si>
    <t>5.4</t>
  </si>
  <si>
    <t>Estrutura de madeira para telhas de fibrocimento</t>
  </si>
  <si>
    <t>Cobertura de telha de fibrocimento 6 mm</t>
  </si>
  <si>
    <t>Calha Chapa Galvanizada-corte 50 chapa 26</t>
  </si>
  <si>
    <t>Tubo de PVC 75 mm para descida dágua das calhas</t>
  </si>
  <si>
    <t>ml</t>
  </si>
  <si>
    <t xml:space="preserve">REVESTIMENTO </t>
  </si>
  <si>
    <t>6.1</t>
  </si>
  <si>
    <t>6.2</t>
  </si>
  <si>
    <t>6.3</t>
  </si>
  <si>
    <t>6.4</t>
  </si>
  <si>
    <t xml:space="preserve">Chapisco </t>
  </si>
  <si>
    <t>Emboço</t>
  </si>
  <si>
    <t>Reboco</t>
  </si>
  <si>
    <t>Azulejo aplicado com argamassa colante e rejunte</t>
  </si>
  <si>
    <t>FORRO</t>
  </si>
  <si>
    <t>7.1</t>
  </si>
  <si>
    <t>Forro de PVC, esp = 10 mm</t>
  </si>
  <si>
    <t>7.2</t>
  </si>
  <si>
    <t>Espelho de madeira</t>
  </si>
  <si>
    <t>8.1</t>
  </si>
  <si>
    <t>Readequação da porta frontal 200 x 230 cm, a nova altura do piso</t>
  </si>
  <si>
    <t>8.2</t>
  </si>
  <si>
    <t>Janela metálica basculante 60 x 50 cm</t>
  </si>
  <si>
    <t>8.3</t>
  </si>
  <si>
    <t>Janela metálica basculante 200 x 50 cm</t>
  </si>
  <si>
    <t>8.4</t>
  </si>
  <si>
    <t>Porta interna de madeira chapeada 70 x 210 cm, completa</t>
  </si>
  <si>
    <t>8.5</t>
  </si>
  <si>
    <t>Porta interna de madeira chapeada 80 x 210 cm, completa</t>
  </si>
  <si>
    <t>8.6</t>
  </si>
  <si>
    <t>Vidro canelado 3 mm, colocado</t>
  </si>
  <si>
    <t>PAVIMENTAÇÃO</t>
  </si>
  <si>
    <t>9.1</t>
  </si>
  <si>
    <t>Camada de brita, espessura = 3 cm</t>
  </si>
  <si>
    <t>9.2</t>
  </si>
  <si>
    <t>9.3</t>
  </si>
  <si>
    <t>Argamassa de regularização do piso, espessura = 3 cm</t>
  </si>
  <si>
    <t>9.4</t>
  </si>
  <si>
    <t>Cerâmica antiderrapante PEI-4</t>
  </si>
  <si>
    <t>9.5</t>
  </si>
  <si>
    <t>Roda pé cerâmico</t>
  </si>
  <si>
    <t>APARELHOS E METAIS</t>
  </si>
  <si>
    <t>10.1</t>
  </si>
  <si>
    <t>10.2</t>
  </si>
  <si>
    <t>10.3</t>
  </si>
  <si>
    <t>Lavatório de louça branco, com coluna, completo, tamanho infantil</t>
  </si>
  <si>
    <t>10.4</t>
  </si>
  <si>
    <t>Lavatório de louça branco, com coluna, completo,  tamanho normal</t>
  </si>
  <si>
    <t>10.5</t>
  </si>
  <si>
    <t>Torneira metálica com canopla para lavatório</t>
  </si>
  <si>
    <t>10.6</t>
  </si>
  <si>
    <t>Papeleira</t>
  </si>
  <si>
    <t>10.7</t>
  </si>
  <si>
    <t>Porta toalha de papel</t>
  </si>
  <si>
    <t>10.8</t>
  </si>
  <si>
    <t>Saboneteira para sabão líquido</t>
  </si>
  <si>
    <t>INSTALAÇÕES HIDRO-SANITÁRIAS</t>
  </si>
  <si>
    <t>11.1</t>
  </si>
  <si>
    <t>Tubulação PVC hidráulico completa</t>
  </si>
  <si>
    <t>11.2</t>
  </si>
  <si>
    <t>Tubo PVC sanitário 40 mm</t>
  </si>
  <si>
    <t>11.3</t>
  </si>
  <si>
    <t>Tubo PVC sanitário 50 mm</t>
  </si>
  <si>
    <t>11.4</t>
  </si>
  <si>
    <t>Tubo PVC sanitário 100 mm</t>
  </si>
  <si>
    <t>11.5</t>
  </si>
  <si>
    <t>Caixa sifonada</t>
  </si>
  <si>
    <t>11.6</t>
  </si>
  <si>
    <t>Caixa de inspeção conforme projeto</t>
  </si>
  <si>
    <t>INSTALAÇÃO ELÉTRICA</t>
  </si>
  <si>
    <t>12.1</t>
  </si>
  <si>
    <t>Reforma geral da instalação elétrica</t>
  </si>
  <si>
    <t>PINTURA</t>
  </si>
  <si>
    <t>13.1</t>
  </si>
  <si>
    <t>Limpeza e correção das superfícies á pintar (alvenaria e metálica)</t>
  </si>
  <si>
    <t>13.2</t>
  </si>
  <si>
    <t xml:space="preserve">Selador acrílica sobre reboco </t>
  </si>
  <si>
    <t>13.3</t>
  </si>
  <si>
    <t xml:space="preserve">Pintura acrílica semi-brilho sobre reboco </t>
  </si>
  <si>
    <t>13.4</t>
  </si>
  <si>
    <t>Pintura óleo sobre superfície de madeira</t>
  </si>
  <si>
    <t>13.5</t>
  </si>
  <si>
    <t>Pintura esmalte sintético sobre superfície metálica</t>
  </si>
  <si>
    <t>COMPLEMENTAÇÃO DA OBRA</t>
  </si>
  <si>
    <t>14.1</t>
  </si>
  <si>
    <t>Limpeza da obra</t>
  </si>
  <si>
    <t>Ponte Serrada, SC, 09 de junho de 2015</t>
  </si>
  <si>
    <t>Proponente:   Município de Ponte Serrada</t>
  </si>
  <si>
    <t>Obra:             Reforma do prédio e construção de sanitários  do CEI Hortência de Almeida Rodrigues</t>
  </si>
  <si>
    <t>Local:             Vila Pouso dos Tropeiros</t>
  </si>
  <si>
    <t>Município:      Ponte Serrada</t>
  </si>
  <si>
    <t>Estado:         Santa Catarina</t>
  </si>
  <si>
    <t>EDUARDO COPPINI</t>
  </si>
  <si>
    <t>Contrapiso de concreto simples, espessura = 5 cm (refeitório e banheiros)</t>
  </si>
  <si>
    <t>Vigas em concreto armado (baldrame e respaldo)</t>
  </si>
  <si>
    <t>Vaso sanitário, sifonado, louça branco, infantil, cx de desc. tampa e acessórios</t>
  </si>
  <si>
    <t>Vaso sanitário, sifonado, louça branco, normal,  cx de desc. tampa e acessórios</t>
  </si>
  <si>
    <t xml:space="preserve">Data: </t>
  </si>
  <si>
    <t>Responsável Técnico</t>
  </si>
  <si>
    <t>____________________________________</t>
  </si>
  <si>
    <t>Empresa: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</si>
</sst>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0"/>
    <numFmt numFmtId="181" formatCode="&quot;R$&quot;#,##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7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71" fontId="2" fillId="33" borderId="11" xfId="63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63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171" fontId="0" fillId="34" borderId="12" xfId="63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171" fontId="0" fillId="0" borderId="15" xfId="63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71" fontId="0" fillId="0" borderId="16" xfId="63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81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81" fontId="0" fillId="0" borderId="12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0" fontId="16" fillId="0" borderId="12" xfId="0" applyNumberFormat="1" applyFont="1" applyBorder="1" applyAlignment="1">
      <alignment horizontal="center" vertical="center"/>
    </xf>
    <xf numFmtId="171" fontId="17" fillId="0" borderId="12" xfId="0" applyNumberFormat="1" applyFont="1" applyBorder="1" applyAlignment="1">
      <alignment horizontal="right" vertical="center" shrinkToFit="1"/>
    </xf>
    <xf numFmtId="10" fontId="16" fillId="0" borderId="12" xfId="52" applyNumberFormat="1" applyFont="1" applyBorder="1" applyAlignment="1">
      <alignment horizontal="right" vertical="center" shrinkToFit="1"/>
    </xf>
    <xf numFmtId="171" fontId="16" fillId="0" borderId="12" xfId="0" applyNumberFormat="1" applyFont="1" applyBorder="1" applyAlignment="1">
      <alignment/>
    </xf>
    <xf numFmtId="10" fontId="16" fillId="0" borderId="12" xfId="52" applyNumberFormat="1" applyFont="1" applyBorder="1" applyAlignment="1">
      <alignment/>
    </xf>
    <xf numFmtId="171" fontId="17" fillId="0" borderId="12" xfId="0" applyNumberFormat="1" applyFont="1" applyBorder="1" applyAlignment="1">
      <alignment vertical="center"/>
    </xf>
    <xf numFmtId="10" fontId="17" fillId="0" borderId="12" xfId="0" applyNumberFormat="1" applyFont="1" applyBorder="1" applyAlignment="1">
      <alignment vertical="center" wrapText="1"/>
    </xf>
    <xf numFmtId="180" fontId="16" fillId="0" borderId="18" xfId="0" applyNumberFormat="1" applyFont="1" applyBorder="1" applyAlignment="1">
      <alignment horizontal="center" vertical="center"/>
    </xf>
    <xf numFmtId="171" fontId="17" fillId="0" borderId="19" xfId="0" applyNumberFormat="1" applyFont="1" applyBorder="1" applyAlignment="1">
      <alignment horizontal="right" vertical="center" shrinkToFit="1"/>
    </xf>
    <xf numFmtId="10" fontId="17" fillId="0" borderId="12" xfId="0" applyNumberFormat="1" applyFont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3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left" vertical="center"/>
    </xf>
    <xf numFmtId="4" fontId="16" fillId="0" borderId="15" xfId="0" applyNumberFormat="1" applyFont="1" applyBorder="1" applyAlignment="1">
      <alignment horizontal="left" vertical="center"/>
    </xf>
    <xf numFmtId="4" fontId="16" fillId="0" borderId="19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right"/>
      <protection locked="0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1" fontId="0" fillId="0" borderId="0" xfId="63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 wrapText="1"/>
    </xf>
    <xf numFmtId="4" fontId="2" fillId="0" borderId="45" xfId="0" applyNumberFormat="1" applyFont="1" applyFill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34" borderId="46" xfId="0" applyFont="1" applyFill="1" applyBorder="1" applyAlignment="1">
      <alignment horizontal="center" vertical="center" wrapText="1"/>
    </xf>
    <xf numFmtId="4" fontId="0" fillId="0" borderId="49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center"/>
    </xf>
    <xf numFmtId="4" fontId="0" fillId="0" borderId="49" xfId="0" applyNumberFormat="1" applyFont="1" applyFill="1" applyBorder="1" applyAlignment="1">
      <alignment vertical="center" wrapText="1"/>
    </xf>
    <xf numFmtId="4" fontId="2" fillId="0" borderId="50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right" vertical="center"/>
    </xf>
    <xf numFmtId="4" fontId="2" fillId="0" borderId="29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1" fontId="2" fillId="0" borderId="0" xfId="63" applyFont="1" applyBorder="1" applyAlignment="1">
      <alignment horizontal="center" vertical="center"/>
    </xf>
    <xf numFmtId="171" fontId="2" fillId="0" borderId="29" xfId="63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171" fontId="0" fillId="0" borderId="26" xfId="63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="115" zoomScaleSheetLayoutView="115" zoomScalePageLayoutView="0" workbookViewId="0" topLeftCell="A1">
      <selection activeCell="C71" sqref="C71"/>
    </sheetView>
  </sheetViews>
  <sheetFormatPr defaultColWidth="9.140625" defaultRowHeight="12.75"/>
  <cols>
    <col min="1" max="1" width="8.140625" style="4" customWidth="1"/>
    <col min="2" max="2" width="66.421875" style="5" customWidth="1"/>
    <col min="3" max="3" width="6.00390625" style="6" bestFit="1" customWidth="1"/>
    <col min="4" max="4" width="9.28125" style="7" customWidth="1"/>
    <col min="5" max="5" width="13.140625" style="4" bestFit="1" customWidth="1"/>
    <col min="6" max="6" width="11.8515625" style="4" customWidth="1"/>
    <col min="7" max="7" width="10.7109375" style="19" customWidth="1"/>
    <col min="8" max="16384" width="9.140625" style="4" customWidth="1"/>
  </cols>
  <sheetData>
    <row r="1" spans="1:7" ht="17.25" customHeight="1">
      <c r="A1" s="136" t="s">
        <v>161</v>
      </c>
      <c r="B1" s="137"/>
      <c r="C1" s="137"/>
      <c r="D1" s="137"/>
      <c r="E1" s="137"/>
      <c r="F1" s="138"/>
      <c r="G1" s="28"/>
    </row>
    <row r="2" spans="1:7" ht="14.25" customHeight="1">
      <c r="A2" s="139" t="s">
        <v>162</v>
      </c>
      <c r="B2" s="74"/>
      <c r="C2" s="74"/>
      <c r="D2" s="74"/>
      <c r="E2" s="74"/>
      <c r="F2" s="140"/>
      <c r="G2" s="28"/>
    </row>
    <row r="3" spans="1:7" ht="14.25" customHeight="1">
      <c r="A3" s="84" t="s">
        <v>163</v>
      </c>
      <c r="B3" s="85"/>
      <c r="C3" s="85"/>
      <c r="D3" s="85"/>
      <c r="E3" s="85"/>
      <c r="F3" s="86"/>
      <c r="G3" s="28"/>
    </row>
    <row r="4" spans="1:7" ht="15">
      <c r="A4" s="141" t="s">
        <v>164</v>
      </c>
      <c r="B4" s="83"/>
      <c r="C4" s="83"/>
      <c r="D4" s="83"/>
      <c r="E4" s="83"/>
      <c r="F4" s="142"/>
      <c r="G4" s="28"/>
    </row>
    <row r="5" spans="1:7" ht="15">
      <c r="A5" s="141" t="s">
        <v>165</v>
      </c>
      <c r="B5" s="83"/>
      <c r="C5" s="83"/>
      <c r="D5" s="83"/>
      <c r="E5" s="83"/>
      <c r="F5" s="142"/>
      <c r="G5" s="28"/>
    </row>
    <row r="6" spans="1:7" ht="15.75" thickBot="1">
      <c r="A6" s="75"/>
      <c r="B6" s="76"/>
      <c r="C6" s="76"/>
      <c r="D6" s="76"/>
      <c r="E6" s="76"/>
      <c r="F6" s="77"/>
      <c r="G6" s="28"/>
    </row>
    <row r="7" spans="1:7" ht="15.75" thickBot="1">
      <c r="A7" s="78" t="s">
        <v>0</v>
      </c>
      <c r="B7" s="79"/>
      <c r="C7" s="79"/>
      <c r="D7" s="79"/>
      <c r="E7" s="79"/>
      <c r="F7" s="80"/>
      <c r="G7" s="28"/>
    </row>
    <row r="8" spans="1:7" ht="13.5" thickBot="1">
      <c r="A8" s="143"/>
      <c r="B8" s="144"/>
      <c r="C8" s="145"/>
      <c r="D8" s="146"/>
      <c r="E8" s="19"/>
      <c r="F8" s="147"/>
      <c r="G8" s="23"/>
    </row>
    <row r="9" spans="1:7" ht="13.5" thickBot="1">
      <c r="A9" s="1" t="s">
        <v>1</v>
      </c>
      <c r="B9" s="1" t="s">
        <v>2</v>
      </c>
      <c r="C9" s="1" t="s">
        <v>3</v>
      </c>
      <c r="D9" s="3" t="s">
        <v>4</v>
      </c>
      <c r="E9" s="2" t="s">
        <v>5</v>
      </c>
      <c r="F9" s="2" t="s">
        <v>6</v>
      </c>
      <c r="G9" s="23"/>
    </row>
    <row r="10" spans="1:7" ht="13.5" thickBot="1">
      <c r="A10" s="8">
        <v>1</v>
      </c>
      <c r="B10" s="67" t="s">
        <v>31</v>
      </c>
      <c r="C10" s="68"/>
      <c r="D10" s="68"/>
      <c r="E10" s="69"/>
      <c r="F10" s="82"/>
      <c r="G10" s="23"/>
    </row>
    <row r="11" spans="1:7" ht="12.75">
      <c r="A11" s="148" t="s">
        <v>32</v>
      </c>
      <c r="B11" s="43" t="s">
        <v>42</v>
      </c>
      <c r="C11" s="44" t="s">
        <v>52</v>
      </c>
      <c r="D11" s="45">
        <v>9</v>
      </c>
      <c r="E11" s="46"/>
      <c r="F11" s="149">
        <f>(D11*E11)</f>
        <v>0</v>
      </c>
      <c r="G11" s="42"/>
    </row>
    <row r="12" spans="1:7" ht="12.75">
      <c r="A12" s="148" t="s">
        <v>33</v>
      </c>
      <c r="B12" s="43" t="s">
        <v>43</v>
      </c>
      <c r="C12" s="44" t="s">
        <v>30</v>
      </c>
      <c r="D12" s="45">
        <v>4.55</v>
      </c>
      <c r="E12" s="46"/>
      <c r="F12" s="149">
        <f aca="true" t="shared" si="0" ref="F12:F20">(D12*E12)</f>
        <v>0</v>
      </c>
      <c r="G12" s="42"/>
    </row>
    <row r="13" spans="1:7" ht="12.75">
      <c r="A13" s="148" t="s">
        <v>34</v>
      </c>
      <c r="B13" s="43" t="s">
        <v>44</v>
      </c>
      <c r="C13" s="47" t="s">
        <v>53</v>
      </c>
      <c r="D13" s="45">
        <v>4.14</v>
      </c>
      <c r="E13" s="46"/>
      <c r="F13" s="149">
        <f t="shared" si="0"/>
        <v>0</v>
      </c>
      <c r="G13" s="42"/>
    </row>
    <row r="14" spans="1:7" ht="12.75">
      <c r="A14" s="148" t="s">
        <v>35</v>
      </c>
      <c r="B14" s="48" t="s">
        <v>45</v>
      </c>
      <c r="C14" s="44" t="s">
        <v>30</v>
      </c>
      <c r="D14" s="45">
        <v>314.4</v>
      </c>
      <c r="E14" s="46"/>
      <c r="F14" s="149">
        <f t="shared" si="0"/>
        <v>0</v>
      </c>
      <c r="G14" s="42"/>
    </row>
    <row r="15" spans="1:7" ht="12.75">
      <c r="A15" s="148" t="s">
        <v>36</v>
      </c>
      <c r="B15" s="43" t="s">
        <v>46</v>
      </c>
      <c r="C15" s="44" t="s">
        <v>30</v>
      </c>
      <c r="D15" s="45">
        <v>314.4</v>
      </c>
      <c r="E15" s="46"/>
      <c r="F15" s="149">
        <f t="shared" si="0"/>
        <v>0</v>
      </c>
      <c r="G15" s="42"/>
    </row>
    <row r="16" spans="1:7" ht="12.75">
      <c r="A16" s="148" t="s">
        <v>37</v>
      </c>
      <c r="B16" s="43" t="s">
        <v>47</v>
      </c>
      <c r="C16" s="44" t="s">
        <v>52</v>
      </c>
      <c r="D16" s="45">
        <v>4</v>
      </c>
      <c r="E16" s="46"/>
      <c r="F16" s="149">
        <f t="shared" si="0"/>
        <v>0</v>
      </c>
      <c r="G16" s="42"/>
    </row>
    <row r="17" spans="1:7" ht="12.75">
      <c r="A17" s="148" t="s">
        <v>38</v>
      </c>
      <c r="B17" s="43" t="s">
        <v>48</v>
      </c>
      <c r="C17" s="44" t="s">
        <v>30</v>
      </c>
      <c r="D17" s="45">
        <v>26.58</v>
      </c>
      <c r="E17" s="46"/>
      <c r="F17" s="149">
        <f t="shared" si="0"/>
        <v>0</v>
      </c>
      <c r="G17" s="42"/>
    </row>
    <row r="18" spans="1:7" ht="12.75">
      <c r="A18" s="148" t="s">
        <v>39</v>
      </c>
      <c r="B18" s="43" t="s">
        <v>49</v>
      </c>
      <c r="C18" s="44" t="s">
        <v>30</v>
      </c>
      <c r="D18" s="45">
        <v>19.86</v>
      </c>
      <c r="E18" s="46"/>
      <c r="F18" s="149">
        <f t="shared" si="0"/>
        <v>0</v>
      </c>
      <c r="G18" s="42"/>
    </row>
    <row r="19" spans="1:7" ht="12.75">
      <c r="A19" s="148" t="s">
        <v>40</v>
      </c>
      <c r="B19" s="43" t="s">
        <v>50</v>
      </c>
      <c r="C19" s="44" t="s">
        <v>52</v>
      </c>
      <c r="D19" s="45">
        <v>22</v>
      </c>
      <c r="E19" s="46"/>
      <c r="F19" s="149">
        <f t="shared" si="0"/>
        <v>0</v>
      </c>
      <c r="G19" s="42"/>
    </row>
    <row r="20" spans="1:7" ht="12.75">
      <c r="A20" s="148" t="s">
        <v>41</v>
      </c>
      <c r="B20" s="49" t="s">
        <v>51</v>
      </c>
      <c r="C20" s="44" t="s">
        <v>30</v>
      </c>
      <c r="D20" s="45">
        <v>13.32</v>
      </c>
      <c r="E20" s="46"/>
      <c r="F20" s="149">
        <f t="shared" si="0"/>
        <v>0</v>
      </c>
      <c r="G20" s="42"/>
    </row>
    <row r="21" spans="1:7" ht="12.75">
      <c r="A21" s="150" t="s">
        <v>26</v>
      </c>
      <c r="B21" s="65"/>
      <c r="C21" s="65"/>
      <c r="D21" s="65"/>
      <c r="E21" s="65"/>
      <c r="F21" s="151">
        <f>SUM(F11:F20)</f>
        <v>0</v>
      </c>
      <c r="G21" s="23"/>
    </row>
    <row r="22" spans="1:7" ht="12.75">
      <c r="A22" s="152"/>
      <c r="B22" s="31"/>
      <c r="C22" s="32"/>
      <c r="D22" s="33"/>
      <c r="E22" s="34"/>
      <c r="F22" s="153"/>
      <c r="G22" s="23"/>
    </row>
    <row r="23" spans="1:7" ht="13.5" thickBot="1">
      <c r="A23" s="30">
        <v>2</v>
      </c>
      <c r="B23" s="88" t="s">
        <v>54</v>
      </c>
      <c r="C23" s="89"/>
      <c r="D23" s="90"/>
      <c r="E23" s="90"/>
      <c r="F23" s="91"/>
      <c r="G23" s="23"/>
    </row>
    <row r="24" spans="1:7" ht="12.75">
      <c r="A24" s="148" t="s">
        <v>55</v>
      </c>
      <c r="B24" s="43" t="s">
        <v>58</v>
      </c>
      <c r="C24" s="44" t="s">
        <v>53</v>
      </c>
      <c r="D24" s="50">
        <v>1.8</v>
      </c>
      <c r="E24" s="46"/>
      <c r="F24" s="149">
        <f>(D24*E24)</f>
        <v>0</v>
      </c>
      <c r="G24" s="41"/>
    </row>
    <row r="25" spans="1:7" ht="12.75">
      <c r="A25" s="148" t="s">
        <v>56</v>
      </c>
      <c r="B25" s="48" t="s">
        <v>59</v>
      </c>
      <c r="C25" s="44" t="s">
        <v>53</v>
      </c>
      <c r="D25" s="45">
        <v>0.65</v>
      </c>
      <c r="E25" s="46"/>
      <c r="F25" s="149">
        <f>(D25*E25)</f>
        <v>0</v>
      </c>
      <c r="G25" s="42"/>
    </row>
    <row r="26" spans="1:7" ht="12.75">
      <c r="A26" s="148" t="s">
        <v>57</v>
      </c>
      <c r="B26" s="49" t="s">
        <v>60</v>
      </c>
      <c r="C26" s="44" t="s">
        <v>53</v>
      </c>
      <c r="D26" s="45">
        <v>1.15</v>
      </c>
      <c r="E26" s="46"/>
      <c r="F26" s="149">
        <f>(D26*E26)</f>
        <v>0</v>
      </c>
      <c r="G26" s="41"/>
    </row>
    <row r="27" spans="1:7" ht="12.75">
      <c r="A27" s="150" t="s">
        <v>26</v>
      </c>
      <c r="B27" s="65"/>
      <c r="C27" s="65"/>
      <c r="D27" s="65"/>
      <c r="E27" s="65"/>
      <c r="F27" s="151">
        <f>SUM(F24:F26)</f>
        <v>0</v>
      </c>
      <c r="G27" s="23"/>
    </row>
    <row r="28" spans="1:7" ht="13.5" thickBot="1">
      <c r="A28" s="154"/>
      <c r="B28" s="35"/>
      <c r="C28" s="36"/>
      <c r="D28" s="37"/>
      <c r="E28" s="38"/>
      <c r="F28" s="155"/>
      <c r="G28" s="23"/>
    </row>
    <row r="29" spans="1:7" ht="13.5" thickBot="1">
      <c r="A29" s="8">
        <v>3</v>
      </c>
      <c r="B29" s="81" t="s">
        <v>61</v>
      </c>
      <c r="C29" s="69"/>
      <c r="D29" s="69"/>
      <c r="E29" s="69"/>
      <c r="F29" s="82"/>
      <c r="G29" s="23"/>
    </row>
    <row r="30" spans="1:7" ht="12.75">
      <c r="A30" s="156" t="s">
        <v>62</v>
      </c>
      <c r="B30" s="49" t="s">
        <v>168</v>
      </c>
      <c r="C30" s="44" t="s">
        <v>53</v>
      </c>
      <c r="D30" s="50">
        <v>1.02</v>
      </c>
      <c r="E30" s="29"/>
      <c r="F30" s="149">
        <f aca="true" t="shared" si="1" ref="F30:F43">(D30*E30)</f>
        <v>0</v>
      </c>
      <c r="G30" s="42"/>
    </row>
    <row r="31" spans="1:7" ht="12.75">
      <c r="A31" s="150" t="s">
        <v>26</v>
      </c>
      <c r="B31" s="65"/>
      <c r="C31" s="65"/>
      <c r="D31" s="65"/>
      <c r="E31" s="65"/>
      <c r="F31" s="151">
        <f>SUM(F30)</f>
        <v>0</v>
      </c>
      <c r="G31" s="23"/>
    </row>
    <row r="32" spans="1:7" ht="13.5" thickBot="1">
      <c r="A32" s="154"/>
      <c r="B32" s="35"/>
      <c r="C32" s="36"/>
      <c r="D32" s="37"/>
      <c r="E32" s="38"/>
      <c r="F32" s="155"/>
      <c r="G32" s="23"/>
    </row>
    <row r="33" spans="1:7" ht="13.5" thickBot="1">
      <c r="A33" s="8">
        <v>4</v>
      </c>
      <c r="B33" s="67" t="s">
        <v>63</v>
      </c>
      <c r="C33" s="68"/>
      <c r="D33" s="69"/>
      <c r="E33" s="69"/>
      <c r="F33" s="82"/>
      <c r="G33" s="23"/>
    </row>
    <row r="34" spans="1:7" ht="12.75">
      <c r="A34" s="148" t="s">
        <v>64</v>
      </c>
      <c r="B34" s="43" t="s">
        <v>67</v>
      </c>
      <c r="C34" s="44" t="s">
        <v>30</v>
      </c>
      <c r="D34" s="50">
        <v>44</v>
      </c>
      <c r="E34" s="51"/>
      <c r="F34" s="149">
        <f t="shared" si="1"/>
        <v>0</v>
      </c>
      <c r="G34" s="23"/>
    </row>
    <row r="35" spans="1:7" ht="12.75">
      <c r="A35" s="148" t="s">
        <v>65</v>
      </c>
      <c r="B35" s="48" t="s">
        <v>68</v>
      </c>
      <c r="C35" s="44" t="s">
        <v>53</v>
      </c>
      <c r="D35" s="45">
        <v>0.05</v>
      </c>
      <c r="E35" s="51"/>
      <c r="F35" s="149">
        <f t="shared" si="1"/>
        <v>0</v>
      </c>
      <c r="G35" s="23"/>
    </row>
    <row r="36" spans="1:7" ht="12.75">
      <c r="A36" s="148" t="s">
        <v>66</v>
      </c>
      <c r="B36" s="48" t="s">
        <v>69</v>
      </c>
      <c r="C36" s="44" t="s">
        <v>53</v>
      </c>
      <c r="D36" s="45">
        <v>17.07</v>
      </c>
      <c r="E36" s="51"/>
      <c r="F36" s="149">
        <f t="shared" si="1"/>
        <v>0</v>
      </c>
      <c r="G36" s="23"/>
    </row>
    <row r="37" spans="1:7" s="9" customFormat="1" ht="12.75">
      <c r="A37" s="150" t="s">
        <v>26</v>
      </c>
      <c r="B37" s="65"/>
      <c r="C37" s="65"/>
      <c r="D37" s="65"/>
      <c r="E37" s="65"/>
      <c r="F37" s="151">
        <f>SUM(F34:F36)</f>
        <v>0</v>
      </c>
      <c r="G37" s="23"/>
    </row>
    <row r="38" spans="1:7" s="9" customFormat="1" ht="13.5" thickBot="1">
      <c r="A38" s="154"/>
      <c r="B38" s="35"/>
      <c r="C38" s="36"/>
      <c r="D38" s="37"/>
      <c r="E38" s="38"/>
      <c r="F38" s="155"/>
      <c r="G38" s="23"/>
    </row>
    <row r="39" spans="1:7" s="9" customFormat="1" ht="13.5" thickBot="1">
      <c r="A39" s="8">
        <v>5</v>
      </c>
      <c r="B39" s="67" t="s">
        <v>28</v>
      </c>
      <c r="C39" s="68"/>
      <c r="D39" s="68"/>
      <c r="E39" s="69"/>
      <c r="F39" s="82"/>
      <c r="G39" s="23"/>
    </row>
    <row r="40" spans="1:7" s="9" customFormat="1" ht="12.75">
      <c r="A40" s="148" t="s">
        <v>70</v>
      </c>
      <c r="B40" s="43" t="s">
        <v>74</v>
      </c>
      <c r="C40" s="44" t="s">
        <v>30</v>
      </c>
      <c r="D40" s="45">
        <v>334.3</v>
      </c>
      <c r="E40" s="51"/>
      <c r="F40" s="149">
        <f t="shared" si="1"/>
        <v>0</v>
      </c>
      <c r="G40" s="42"/>
    </row>
    <row r="41" spans="1:7" s="9" customFormat="1" ht="12.75">
      <c r="A41" s="148" t="s">
        <v>71</v>
      </c>
      <c r="B41" s="43" t="s">
        <v>75</v>
      </c>
      <c r="C41" s="44" t="s">
        <v>30</v>
      </c>
      <c r="D41" s="45">
        <v>334.3</v>
      </c>
      <c r="E41" s="51"/>
      <c r="F41" s="157">
        <f t="shared" si="1"/>
        <v>0</v>
      </c>
      <c r="G41" s="41"/>
    </row>
    <row r="42" spans="1:7" s="9" customFormat="1" ht="12.75">
      <c r="A42" s="148" t="s">
        <v>72</v>
      </c>
      <c r="B42" s="43" t="s">
        <v>76</v>
      </c>
      <c r="C42" s="44" t="s">
        <v>78</v>
      </c>
      <c r="D42" s="45">
        <v>8</v>
      </c>
      <c r="E42" s="51"/>
      <c r="F42" s="157">
        <f t="shared" si="1"/>
        <v>0</v>
      </c>
      <c r="G42" s="41"/>
    </row>
    <row r="43" spans="1:7" s="9" customFormat="1" ht="12.75">
      <c r="A43" s="148" t="s">
        <v>73</v>
      </c>
      <c r="B43" s="49" t="s">
        <v>77</v>
      </c>
      <c r="C43" s="44" t="s">
        <v>78</v>
      </c>
      <c r="D43" s="50">
        <v>8</v>
      </c>
      <c r="E43" s="51"/>
      <c r="F43" s="157">
        <f t="shared" si="1"/>
        <v>0</v>
      </c>
      <c r="G43" s="41"/>
    </row>
    <row r="44" spans="1:7" s="9" customFormat="1" ht="12.75">
      <c r="A44" s="150" t="s">
        <v>26</v>
      </c>
      <c r="B44" s="65"/>
      <c r="C44" s="65"/>
      <c r="D44" s="65"/>
      <c r="E44" s="65"/>
      <c r="F44" s="151">
        <f>SUM(F40:F43)</f>
        <v>0</v>
      </c>
      <c r="G44" s="23"/>
    </row>
    <row r="45" spans="1:7" s="9" customFormat="1" ht="13.5" thickBot="1">
      <c r="A45" s="154"/>
      <c r="B45" s="35"/>
      <c r="C45" s="36"/>
      <c r="D45" s="37"/>
      <c r="E45" s="38"/>
      <c r="F45" s="155"/>
      <c r="G45" s="23"/>
    </row>
    <row r="46" spans="1:7" s="9" customFormat="1" ht="13.5" thickBot="1">
      <c r="A46" s="52">
        <v>6</v>
      </c>
      <c r="B46" s="67" t="s">
        <v>79</v>
      </c>
      <c r="C46" s="68"/>
      <c r="D46" s="69"/>
      <c r="E46" s="69"/>
      <c r="F46" s="82"/>
      <c r="G46" s="23"/>
    </row>
    <row r="47" spans="1:7" s="9" customFormat="1" ht="12.75">
      <c r="A47" s="158" t="s">
        <v>80</v>
      </c>
      <c r="B47" s="43" t="s">
        <v>84</v>
      </c>
      <c r="C47" s="44" t="s">
        <v>30</v>
      </c>
      <c r="D47" s="50">
        <v>92</v>
      </c>
      <c r="E47" s="51"/>
      <c r="F47" s="157">
        <f>(D47*E47)</f>
        <v>0</v>
      </c>
      <c r="G47" s="23"/>
    </row>
    <row r="48" spans="1:7" s="9" customFormat="1" ht="12.75">
      <c r="A48" s="158" t="s">
        <v>81</v>
      </c>
      <c r="B48" s="43" t="s">
        <v>85</v>
      </c>
      <c r="C48" s="44" t="s">
        <v>30</v>
      </c>
      <c r="D48" s="45">
        <v>92</v>
      </c>
      <c r="E48" s="51"/>
      <c r="F48" s="157">
        <f>(D48*E48)</f>
        <v>0</v>
      </c>
      <c r="G48" s="23"/>
    </row>
    <row r="49" spans="1:7" s="9" customFormat="1" ht="12.75">
      <c r="A49" s="158" t="s">
        <v>82</v>
      </c>
      <c r="B49" s="43" t="s">
        <v>86</v>
      </c>
      <c r="C49" s="44" t="s">
        <v>30</v>
      </c>
      <c r="D49" s="45">
        <v>64.55</v>
      </c>
      <c r="E49" s="51"/>
      <c r="F49" s="157">
        <f>(D49*E49)</f>
        <v>0</v>
      </c>
      <c r="G49" s="23"/>
    </row>
    <row r="50" spans="1:7" s="9" customFormat="1" ht="12.75">
      <c r="A50" s="158" t="s">
        <v>83</v>
      </c>
      <c r="B50" s="43" t="s">
        <v>87</v>
      </c>
      <c r="C50" s="44" t="s">
        <v>30</v>
      </c>
      <c r="D50" s="45">
        <v>27.45</v>
      </c>
      <c r="E50" s="51"/>
      <c r="F50" s="157">
        <f>(D50*E50)</f>
        <v>0</v>
      </c>
      <c r="G50" s="23"/>
    </row>
    <row r="51" spans="1:6" ht="12.75">
      <c r="A51" s="150" t="s">
        <v>26</v>
      </c>
      <c r="B51" s="65"/>
      <c r="C51" s="65"/>
      <c r="D51" s="65"/>
      <c r="E51" s="65"/>
      <c r="F51" s="151">
        <f>SUM(F47:F50)</f>
        <v>0</v>
      </c>
    </row>
    <row r="52" spans="1:6" ht="13.5" thickBot="1">
      <c r="A52" s="154"/>
      <c r="B52" s="35"/>
      <c r="C52" s="36"/>
      <c r="D52" s="37"/>
      <c r="E52" s="38"/>
      <c r="F52" s="155"/>
    </row>
    <row r="53" spans="1:7" ht="13.5" thickBot="1">
      <c r="A53" s="52">
        <v>7</v>
      </c>
      <c r="B53" s="81" t="s">
        <v>88</v>
      </c>
      <c r="C53" s="68"/>
      <c r="D53" s="68"/>
      <c r="E53" s="69"/>
      <c r="F53" s="82"/>
      <c r="G53" s="26"/>
    </row>
    <row r="54" spans="1:7" s="20" customFormat="1" ht="12.75" customHeight="1">
      <c r="A54" s="158" t="s">
        <v>89</v>
      </c>
      <c r="B54" s="49" t="s">
        <v>90</v>
      </c>
      <c r="C54" s="44" t="s">
        <v>30</v>
      </c>
      <c r="D54" s="45">
        <v>249.4</v>
      </c>
      <c r="E54" s="51"/>
      <c r="F54" s="159">
        <f>(D54*E54)</f>
        <v>0</v>
      </c>
      <c r="G54" s="135"/>
    </row>
    <row r="55" spans="1:7" s="20" customFormat="1" ht="12.75" customHeight="1">
      <c r="A55" s="158" t="s">
        <v>91</v>
      </c>
      <c r="B55" s="43" t="s">
        <v>92</v>
      </c>
      <c r="C55" s="44" t="s">
        <v>7</v>
      </c>
      <c r="D55" s="45">
        <v>13.4</v>
      </c>
      <c r="E55" s="51"/>
      <c r="F55" s="159">
        <f>(D55*E55)</f>
        <v>0</v>
      </c>
      <c r="G55" s="135"/>
    </row>
    <row r="56" spans="1:7" ht="12.75">
      <c r="A56" s="150" t="s">
        <v>26</v>
      </c>
      <c r="B56" s="87"/>
      <c r="C56" s="87"/>
      <c r="D56" s="87"/>
      <c r="E56" s="87"/>
      <c r="F56" s="160">
        <f>SUM(F54:F55)</f>
        <v>0</v>
      </c>
      <c r="G56" s="24"/>
    </row>
    <row r="57" spans="1:7" ht="13.5" thickBot="1">
      <c r="A57" s="154"/>
      <c r="B57" s="35"/>
      <c r="C57" s="36"/>
      <c r="D57" s="37"/>
      <c r="E57" s="38"/>
      <c r="F57" s="155"/>
      <c r="G57" s="25"/>
    </row>
    <row r="58" spans="1:6" ht="13.5" thickBot="1">
      <c r="A58" s="52">
        <v>8</v>
      </c>
      <c r="B58" s="67" t="s">
        <v>29</v>
      </c>
      <c r="C58" s="68"/>
      <c r="D58" s="68"/>
      <c r="E58" s="69"/>
      <c r="F58" s="70"/>
    </row>
    <row r="59" spans="1:7" ht="12.75">
      <c r="A59" s="158" t="s">
        <v>93</v>
      </c>
      <c r="B59" s="43" t="s">
        <v>94</v>
      </c>
      <c r="C59" s="44" t="s">
        <v>52</v>
      </c>
      <c r="D59" s="45">
        <v>1</v>
      </c>
      <c r="E59" s="51"/>
      <c r="F59" s="149">
        <f aca="true" t="shared" si="2" ref="F59:F104">(D59*E59)</f>
        <v>0</v>
      </c>
      <c r="G59" s="41"/>
    </row>
    <row r="60" spans="1:7" ht="12.75">
      <c r="A60" s="158" t="s">
        <v>95</v>
      </c>
      <c r="B60" s="43" t="s">
        <v>96</v>
      </c>
      <c r="C60" s="44" t="s">
        <v>52</v>
      </c>
      <c r="D60" s="45">
        <v>1</v>
      </c>
      <c r="E60" s="51"/>
      <c r="F60" s="149">
        <f t="shared" si="2"/>
        <v>0</v>
      </c>
      <c r="G60" s="41"/>
    </row>
    <row r="61" spans="1:7" ht="12.75">
      <c r="A61" s="158" t="s">
        <v>97</v>
      </c>
      <c r="B61" s="43" t="s">
        <v>98</v>
      </c>
      <c r="C61" s="44" t="s">
        <v>52</v>
      </c>
      <c r="D61" s="45">
        <v>1</v>
      </c>
      <c r="E61" s="51"/>
      <c r="F61" s="149">
        <f t="shared" si="2"/>
        <v>0</v>
      </c>
      <c r="G61" s="41"/>
    </row>
    <row r="62" spans="1:7" ht="12.75">
      <c r="A62" s="158" t="s">
        <v>99</v>
      </c>
      <c r="B62" s="43" t="s">
        <v>100</v>
      </c>
      <c r="C62" s="44" t="s">
        <v>52</v>
      </c>
      <c r="D62" s="45">
        <v>2</v>
      </c>
      <c r="E62" s="51"/>
      <c r="F62" s="149">
        <f t="shared" si="2"/>
        <v>0</v>
      </c>
      <c r="G62" s="42"/>
    </row>
    <row r="63" spans="1:7" ht="12.75">
      <c r="A63" s="158" t="s">
        <v>101</v>
      </c>
      <c r="B63" s="43" t="s">
        <v>102</v>
      </c>
      <c r="C63" s="44" t="s">
        <v>52</v>
      </c>
      <c r="D63" s="45">
        <v>3</v>
      </c>
      <c r="E63" s="51"/>
      <c r="F63" s="149">
        <f t="shared" si="2"/>
        <v>0</v>
      </c>
      <c r="G63" s="42"/>
    </row>
    <row r="64" spans="1:7" ht="12.75">
      <c r="A64" s="158" t="s">
        <v>103</v>
      </c>
      <c r="B64" s="43" t="s">
        <v>104</v>
      </c>
      <c r="C64" s="44" t="s">
        <v>30</v>
      </c>
      <c r="D64" s="45">
        <v>1.3</v>
      </c>
      <c r="E64" s="51"/>
      <c r="F64" s="149">
        <f t="shared" si="2"/>
        <v>0</v>
      </c>
      <c r="G64" s="41"/>
    </row>
    <row r="65" spans="1:7" ht="12.75">
      <c r="A65" s="150" t="s">
        <v>26</v>
      </c>
      <c r="B65" s="65"/>
      <c r="C65" s="65"/>
      <c r="D65" s="65"/>
      <c r="E65" s="66"/>
      <c r="F65" s="151">
        <f>SUM(F59:F64)</f>
        <v>0</v>
      </c>
      <c r="G65" s="24"/>
    </row>
    <row r="66" spans="1:7" ht="13.5" thickBot="1">
      <c r="A66" s="154"/>
      <c r="B66" s="35"/>
      <c r="C66" s="36"/>
      <c r="D66" s="37"/>
      <c r="E66" s="38"/>
      <c r="F66" s="155"/>
      <c r="G66" s="24"/>
    </row>
    <row r="67" spans="1:7" ht="13.5" thickBot="1">
      <c r="A67" s="52">
        <v>9</v>
      </c>
      <c r="B67" s="67" t="s">
        <v>105</v>
      </c>
      <c r="C67" s="68"/>
      <c r="D67" s="68"/>
      <c r="E67" s="69"/>
      <c r="F67" s="70"/>
      <c r="G67" s="24"/>
    </row>
    <row r="68" spans="1:7" ht="12.75">
      <c r="A68" s="158" t="s">
        <v>106</v>
      </c>
      <c r="B68" s="43" t="s">
        <v>107</v>
      </c>
      <c r="C68" s="44" t="s">
        <v>53</v>
      </c>
      <c r="D68" s="45">
        <v>2.36</v>
      </c>
      <c r="E68" s="51"/>
      <c r="F68" s="149">
        <f t="shared" si="2"/>
        <v>0</v>
      </c>
      <c r="G68" s="135"/>
    </row>
    <row r="69" spans="1:7" ht="12.75">
      <c r="A69" s="158" t="s">
        <v>108</v>
      </c>
      <c r="B69" s="43" t="s">
        <v>167</v>
      </c>
      <c r="C69" s="44" t="s">
        <v>30</v>
      </c>
      <c r="D69" s="45">
        <v>78.86</v>
      </c>
      <c r="E69" s="51"/>
      <c r="F69" s="149">
        <f t="shared" si="2"/>
        <v>0</v>
      </c>
      <c r="G69" s="135"/>
    </row>
    <row r="70" spans="1:7" ht="12.75">
      <c r="A70" s="158" t="s">
        <v>109</v>
      </c>
      <c r="B70" s="43" t="s">
        <v>110</v>
      </c>
      <c r="C70" s="44" t="s">
        <v>30</v>
      </c>
      <c r="D70" s="45">
        <v>100.01</v>
      </c>
      <c r="E70" s="51"/>
      <c r="F70" s="149">
        <f t="shared" si="2"/>
        <v>0</v>
      </c>
      <c r="G70" s="135"/>
    </row>
    <row r="71" spans="1:7" ht="12.75">
      <c r="A71" s="158" t="s">
        <v>111</v>
      </c>
      <c r="B71" s="43" t="s">
        <v>112</v>
      </c>
      <c r="C71" s="44" t="s">
        <v>30</v>
      </c>
      <c r="D71" s="45">
        <v>100.01</v>
      </c>
      <c r="E71" s="51"/>
      <c r="F71" s="149">
        <f t="shared" si="2"/>
        <v>0</v>
      </c>
      <c r="G71" s="135"/>
    </row>
    <row r="72" spans="1:7" ht="12.75">
      <c r="A72" s="158" t="s">
        <v>113</v>
      </c>
      <c r="B72" s="49" t="s">
        <v>114</v>
      </c>
      <c r="C72" s="44" t="s">
        <v>7</v>
      </c>
      <c r="D72" s="45">
        <v>44.5</v>
      </c>
      <c r="E72" s="51"/>
      <c r="F72" s="149">
        <f t="shared" si="2"/>
        <v>0</v>
      </c>
      <c r="G72" s="135"/>
    </row>
    <row r="73" spans="1:7" ht="12.75">
      <c r="A73" s="150" t="s">
        <v>26</v>
      </c>
      <c r="B73" s="65"/>
      <c r="C73" s="65"/>
      <c r="D73" s="65"/>
      <c r="E73" s="66"/>
      <c r="F73" s="151">
        <f>SUM(F68:F72)</f>
        <v>0</v>
      </c>
      <c r="G73" s="24"/>
    </row>
    <row r="74" spans="1:7" ht="13.5" thickBot="1">
      <c r="A74" s="154"/>
      <c r="B74" s="35"/>
      <c r="C74" s="36"/>
      <c r="D74" s="37"/>
      <c r="E74" s="38"/>
      <c r="F74" s="155"/>
      <c r="G74" s="24"/>
    </row>
    <row r="75" spans="1:7" ht="13.5" thickBot="1">
      <c r="A75" s="52">
        <v>10</v>
      </c>
      <c r="B75" s="67" t="s">
        <v>115</v>
      </c>
      <c r="C75" s="68"/>
      <c r="D75" s="69"/>
      <c r="E75" s="69"/>
      <c r="F75" s="70"/>
      <c r="G75" s="24"/>
    </row>
    <row r="76" spans="1:7" ht="12.75">
      <c r="A76" s="158" t="s">
        <v>116</v>
      </c>
      <c r="B76" s="43" t="s">
        <v>169</v>
      </c>
      <c r="C76" s="44" t="s">
        <v>52</v>
      </c>
      <c r="D76" s="50">
        <v>3</v>
      </c>
      <c r="E76" s="51"/>
      <c r="F76" s="149">
        <f aca="true" t="shared" si="3" ref="F76:F81">(D76*E76)</f>
        <v>0</v>
      </c>
      <c r="G76" s="41"/>
    </row>
    <row r="77" spans="1:7" ht="12.75">
      <c r="A77" s="158" t="s">
        <v>117</v>
      </c>
      <c r="B77" s="43" t="s">
        <v>170</v>
      </c>
      <c r="C77" s="44" t="s">
        <v>52</v>
      </c>
      <c r="D77" s="45">
        <v>1</v>
      </c>
      <c r="E77" s="51"/>
      <c r="F77" s="149">
        <f t="shared" si="3"/>
        <v>0</v>
      </c>
      <c r="G77" s="41"/>
    </row>
    <row r="78" spans="1:7" ht="12.75">
      <c r="A78" s="158" t="s">
        <v>118</v>
      </c>
      <c r="B78" s="43" t="s">
        <v>119</v>
      </c>
      <c r="C78" s="44" t="s">
        <v>52</v>
      </c>
      <c r="D78" s="45">
        <v>3</v>
      </c>
      <c r="E78" s="51"/>
      <c r="F78" s="149">
        <f t="shared" si="3"/>
        <v>0</v>
      </c>
      <c r="G78" s="41"/>
    </row>
    <row r="79" spans="1:7" ht="12.75">
      <c r="A79" s="158" t="s">
        <v>120</v>
      </c>
      <c r="B79" s="43" t="s">
        <v>121</v>
      </c>
      <c r="C79" s="44" t="s">
        <v>52</v>
      </c>
      <c r="D79" s="45">
        <v>1</v>
      </c>
      <c r="E79" s="51"/>
      <c r="F79" s="149">
        <f t="shared" si="3"/>
        <v>0</v>
      </c>
      <c r="G79" s="41"/>
    </row>
    <row r="80" spans="1:7" ht="12.75">
      <c r="A80" s="158" t="s">
        <v>122</v>
      </c>
      <c r="B80" s="43" t="s">
        <v>123</v>
      </c>
      <c r="C80" s="44" t="s">
        <v>52</v>
      </c>
      <c r="D80" s="45">
        <v>4</v>
      </c>
      <c r="E80" s="51"/>
      <c r="F80" s="149">
        <f t="shared" si="3"/>
        <v>0</v>
      </c>
      <c r="G80" s="41"/>
    </row>
    <row r="81" spans="1:7" ht="12.75">
      <c r="A81" s="158" t="s">
        <v>124</v>
      </c>
      <c r="B81" s="43" t="s">
        <v>125</v>
      </c>
      <c r="C81" s="44" t="s">
        <v>52</v>
      </c>
      <c r="D81" s="45">
        <v>4</v>
      </c>
      <c r="E81" s="51"/>
      <c r="F81" s="149">
        <f t="shared" si="3"/>
        <v>0</v>
      </c>
      <c r="G81" s="41"/>
    </row>
    <row r="82" spans="1:7" ht="12.75">
      <c r="A82" s="158" t="s">
        <v>126</v>
      </c>
      <c r="B82" s="43" t="s">
        <v>127</v>
      </c>
      <c r="C82" s="44" t="s">
        <v>52</v>
      </c>
      <c r="D82" s="45">
        <v>4</v>
      </c>
      <c r="E82" s="51"/>
      <c r="F82" s="149">
        <f t="shared" si="2"/>
        <v>0</v>
      </c>
      <c r="G82" s="42"/>
    </row>
    <row r="83" spans="1:7" ht="12.75">
      <c r="A83" s="158" t="s">
        <v>128</v>
      </c>
      <c r="B83" s="43" t="s">
        <v>129</v>
      </c>
      <c r="C83" s="44" t="s">
        <v>52</v>
      </c>
      <c r="D83" s="45">
        <v>4</v>
      </c>
      <c r="E83" s="51"/>
      <c r="F83" s="149">
        <f t="shared" si="2"/>
        <v>0</v>
      </c>
      <c r="G83" s="41"/>
    </row>
    <row r="84" spans="1:7" ht="12.75">
      <c r="A84" s="150" t="s">
        <v>26</v>
      </c>
      <c r="B84" s="65"/>
      <c r="C84" s="65"/>
      <c r="D84" s="65"/>
      <c r="E84" s="66"/>
      <c r="F84" s="151">
        <f>SUM(F76:F83)</f>
        <v>0</v>
      </c>
      <c r="G84" s="24"/>
    </row>
    <row r="85" spans="1:7" ht="13.5" thickBot="1">
      <c r="A85" s="154"/>
      <c r="B85" s="35"/>
      <c r="C85" s="36"/>
      <c r="D85" s="37"/>
      <c r="E85" s="38"/>
      <c r="F85" s="155"/>
      <c r="G85" s="24"/>
    </row>
    <row r="86" spans="1:7" ht="13.5" thickBot="1">
      <c r="A86" s="52">
        <v>11</v>
      </c>
      <c r="B86" s="67" t="s">
        <v>130</v>
      </c>
      <c r="C86" s="68"/>
      <c r="D86" s="69"/>
      <c r="E86" s="69"/>
      <c r="F86" s="70"/>
      <c r="G86" s="24"/>
    </row>
    <row r="87" spans="1:7" ht="12.75">
      <c r="A87" s="158" t="s">
        <v>131</v>
      </c>
      <c r="B87" s="43" t="s">
        <v>132</v>
      </c>
      <c r="C87" s="44" t="s">
        <v>7</v>
      </c>
      <c r="D87" s="50">
        <v>28</v>
      </c>
      <c r="E87" s="51"/>
      <c r="F87" s="149">
        <f t="shared" si="2"/>
        <v>0</v>
      </c>
      <c r="G87"/>
    </row>
    <row r="88" spans="1:7" ht="12.75">
      <c r="A88" s="158" t="s">
        <v>133</v>
      </c>
      <c r="B88" s="43" t="s">
        <v>134</v>
      </c>
      <c r="C88" s="44" t="s">
        <v>7</v>
      </c>
      <c r="D88" s="45">
        <v>8</v>
      </c>
      <c r="E88" s="51"/>
      <c r="F88" s="149">
        <f t="shared" si="2"/>
        <v>0</v>
      </c>
      <c r="G88" s="41"/>
    </row>
    <row r="89" spans="1:7" ht="12.75">
      <c r="A89" s="158" t="s">
        <v>135</v>
      </c>
      <c r="B89" s="43" t="s">
        <v>136</v>
      </c>
      <c r="C89" s="44" t="s">
        <v>7</v>
      </c>
      <c r="D89" s="45">
        <v>8</v>
      </c>
      <c r="E89" s="51"/>
      <c r="F89" s="149">
        <f t="shared" si="2"/>
        <v>0</v>
      </c>
      <c r="G89" s="41"/>
    </row>
    <row r="90" spans="1:7" ht="12.75">
      <c r="A90" s="158" t="s">
        <v>137</v>
      </c>
      <c r="B90" s="43" t="s">
        <v>138</v>
      </c>
      <c r="C90" s="44" t="s">
        <v>7</v>
      </c>
      <c r="D90" s="45">
        <v>22</v>
      </c>
      <c r="E90" s="51"/>
      <c r="F90" s="149">
        <f t="shared" si="2"/>
        <v>0</v>
      </c>
      <c r="G90" s="41"/>
    </row>
    <row r="91" spans="1:7" ht="12.75">
      <c r="A91" s="158" t="s">
        <v>139</v>
      </c>
      <c r="B91" s="43" t="s">
        <v>140</v>
      </c>
      <c r="C91" s="44" t="s">
        <v>52</v>
      </c>
      <c r="D91" s="45">
        <v>2</v>
      </c>
      <c r="E91" s="51"/>
      <c r="F91" s="149">
        <f t="shared" si="2"/>
        <v>0</v>
      </c>
      <c r="G91" s="41"/>
    </row>
    <row r="92" spans="1:7" ht="12.75">
      <c r="A92" s="158" t="s">
        <v>141</v>
      </c>
      <c r="B92" s="43" t="s">
        <v>142</v>
      </c>
      <c r="C92" s="44" t="s">
        <v>52</v>
      </c>
      <c r="D92" s="45">
        <v>1</v>
      </c>
      <c r="E92" s="51"/>
      <c r="F92" s="149">
        <f t="shared" si="2"/>
        <v>0</v>
      </c>
      <c r="G92" s="42"/>
    </row>
    <row r="93" spans="1:7" ht="12.75">
      <c r="A93" s="150" t="s">
        <v>26</v>
      </c>
      <c r="B93" s="65"/>
      <c r="C93" s="65"/>
      <c r="D93" s="65"/>
      <c r="E93" s="66"/>
      <c r="F93" s="151">
        <f>SUM(F85:F92)</f>
        <v>0</v>
      </c>
      <c r="G93" s="24"/>
    </row>
    <row r="94" spans="1:7" ht="13.5" thickBot="1">
      <c r="A94" s="154"/>
      <c r="B94" s="35"/>
      <c r="C94" s="36"/>
      <c r="D94" s="37"/>
      <c r="E94" s="38"/>
      <c r="F94" s="155"/>
      <c r="G94" s="24"/>
    </row>
    <row r="95" spans="1:7" ht="13.5" thickBot="1">
      <c r="A95" s="52">
        <v>12</v>
      </c>
      <c r="B95" s="67" t="s">
        <v>143</v>
      </c>
      <c r="C95" s="68"/>
      <c r="D95" s="68"/>
      <c r="E95" s="69"/>
      <c r="F95" s="70"/>
      <c r="G95" s="24"/>
    </row>
    <row r="96" spans="1:7" ht="12.75">
      <c r="A96" s="158" t="s">
        <v>144</v>
      </c>
      <c r="B96" s="43" t="s">
        <v>145</v>
      </c>
      <c r="C96" s="44" t="s">
        <v>30</v>
      </c>
      <c r="D96" s="45">
        <v>260.46</v>
      </c>
      <c r="E96" s="51"/>
      <c r="F96" s="149">
        <f t="shared" si="2"/>
        <v>0</v>
      </c>
      <c r="G96" s="24"/>
    </row>
    <row r="97" spans="1:7" ht="12.75">
      <c r="A97" s="150" t="s">
        <v>26</v>
      </c>
      <c r="B97" s="65"/>
      <c r="C97" s="65"/>
      <c r="D97" s="65"/>
      <c r="E97" s="66"/>
      <c r="F97" s="151">
        <f>SUM(F96)</f>
        <v>0</v>
      </c>
      <c r="G97" s="24"/>
    </row>
    <row r="98" spans="1:7" ht="13.5" customHeight="1" thickBot="1">
      <c r="A98" s="154"/>
      <c r="B98" s="35"/>
      <c r="C98" s="36"/>
      <c r="D98" s="37"/>
      <c r="E98" s="38"/>
      <c r="F98" s="155"/>
      <c r="G98" s="24"/>
    </row>
    <row r="99" spans="1:7" ht="13.5" thickBot="1">
      <c r="A99" s="52">
        <v>13</v>
      </c>
      <c r="B99" s="67" t="s">
        <v>146</v>
      </c>
      <c r="C99" s="68"/>
      <c r="D99" s="68"/>
      <c r="E99" s="69"/>
      <c r="F99" s="70"/>
      <c r="G99" s="24"/>
    </row>
    <row r="100" spans="1:7" ht="12.75">
      <c r="A100" s="158" t="s">
        <v>147</v>
      </c>
      <c r="B100" s="43" t="s">
        <v>148</v>
      </c>
      <c r="C100" s="44" t="s">
        <v>30</v>
      </c>
      <c r="D100" s="45">
        <v>718.04</v>
      </c>
      <c r="E100" s="51"/>
      <c r="F100" s="149">
        <f t="shared" si="2"/>
        <v>0</v>
      </c>
      <c r="G100" s="42"/>
    </row>
    <row r="101" spans="1:7" ht="12.75">
      <c r="A101" s="158" t="s">
        <v>149</v>
      </c>
      <c r="B101" s="43" t="s">
        <v>150</v>
      </c>
      <c r="C101" s="44" t="s">
        <v>30</v>
      </c>
      <c r="D101" s="45">
        <v>635.6</v>
      </c>
      <c r="E101" s="51"/>
      <c r="F101" s="149">
        <f t="shared" si="2"/>
        <v>0</v>
      </c>
      <c r="G101" s="53"/>
    </row>
    <row r="102" spans="1:7" ht="12.75">
      <c r="A102" s="158" t="s">
        <v>151</v>
      </c>
      <c r="B102" s="43" t="s">
        <v>152</v>
      </c>
      <c r="C102" s="44" t="s">
        <v>30</v>
      </c>
      <c r="D102" s="45">
        <v>635.6</v>
      </c>
      <c r="E102" s="51"/>
      <c r="F102" s="149">
        <f t="shared" si="2"/>
        <v>0</v>
      </c>
      <c r="G102" s="54"/>
    </row>
    <row r="103" spans="1:7" ht="12.75">
      <c r="A103" s="158" t="s">
        <v>153</v>
      </c>
      <c r="B103" s="43" t="s">
        <v>154</v>
      </c>
      <c r="C103" s="44" t="s">
        <v>30</v>
      </c>
      <c r="D103" s="45">
        <v>158.3</v>
      </c>
      <c r="E103" s="51"/>
      <c r="F103" s="149">
        <f t="shared" si="2"/>
        <v>0</v>
      </c>
      <c r="G103" s="53"/>
    </row>
    <row r="104" spans="1:7" ht="12.75">
      <c r="A104" s="158" t="s">
        <v>155</v>
      </c>
      <c r="B104" s="43" t="s">
        <v>156</v>
      </c>
      <c r="C104" s="44" t="s">
        <v>30</v>
      </c>
      <c r="D104" s="45">
        <v>82.44</v>
      </c>
      <c r="E104" s="51"/>
      <c r="F104" s="149">
        <f t="shared" si="2"/>
        <v>0</v>
      </c>
      <c r="G104" s="53"/>
    </row>
    <row r="105" spans="1:7" ht="12.75">
      <c r="A105" s="150" t="s">
        <v>26</v>
      </c>
      <c r="B105" s="65"/>
      <c r="C105" s="65"/>
      <c r="D105" s="65"/>
      <c r="E105" s="66"/>
      <c r="F105" s="151">
        <f>SUM(F100:F104)</f>
        <v>0</v>
      </c>
      <c r="G105" s="24"/>
    </row>
    <row r="106" spans="1:6" ht="13.5" thickBot="1">
      <c r="A106" s="154"/>
      <c r="B106" s="35"/>
      <c r="C106" s="36"/>
      <c r="D106" s="37"/>
      <c r="E106" s="38"/>
      <c r="F106" s="155"/>
    </row>
    <row r="107" spans="1:7" ht="13.5" thickBot="1">
      <c r="A107" s="52">
        <v>14</v>
      </c>
      <c r="B107" s="67" t="s">
        <v>157</v>
      </c>
      <c r="C107" s="68"/>
      <c r="D107" s="69"/>
      <c r="E107" s="69"/>
      <c r="F107" s="70"/>
      <c r="G107" s="26"/>
    </row>
    <row r="108" spans="1:7" ht="12.75">
      <c r="A108" s="158" t="s">
        <v>158</v>
      </c>
      <c r="B108" s="43" t="s">
        <v>159</v>
      </c>
      <c r="C108" s="44" t="s">
        <v>30</v>
      </c>
      <c r="D108" s="50">
        <v>260.46</v>
      </c>
      <c r="E108" s="51"/>
      <c r="F108" s="149">
        <f>(D108*E108)</f>
        <v>0</v>
      </c>
      <c r="G108" s="42"/>
    </row>
    <row r="109" spans="1:7" ht="12.75">
      <c r="A109" s="150" t="s">
        <v>26</v>
      </c>
      <c r="B109" s="65"/>
      <c r="C109" s="65"/>
      <c r="D109" s="65"/>
      <c r="E109" s="66"/>
      <c r="F109" s="151">
        <f>SUM(F108)</f>
        <v>0</v>
      </c>
      <c r="G109" s="26"/>
    </row>
    <row r="110" spans="1:6" ht="13.5" thickBot="1">
      <c r="A110" s="143"/>
      <c r="B110" s="144"/>
      <c r="C110" s="145"/>
      <c r="D110" s="146"/>
      <c r="E110" s="19"/>
      <c r="F110" s="147"/>
    </row>
    <row r="111" spans="1:7" s="10" customFormat="1" ht="13.5" thickBot="1">
      <c r="A111" s="71" t="s">
        <v>27</v>
      </c>
      <c r="B111" s="72"/>
      <c r="C111" s="72"/>
      <c r="D111" s="72"/>
      <c r="E111" s="73"/>
      <c r="F111" s="39">
        <f>SUM(F21+F27+F31+F37+F44+F51+F56+F65+F73+F84+F93+F97+F105+F109)</f>
        <v>0</v>
      </c>
      <c r="G111" s="27"/>
    </row>
    <row r="112" spans="1:7" s="10" customFormat="1" ht="12.75">
      <c r="A112" s="161"/>
      <c r="B112" s="19"/>
      <c r="C112" s="19"/>
      <c r="D112" s="19"/>
      <c r="E112" s="19"/>
      <c r="F112" s="162"/>
      <c r="G112" s="27"/>
    </row>
    <row r="113" spans="1:6" ht="12.75">
      <c r="A113" s="163"/>
      <c r="B113" s="164"/>
      <c r="C113" s="145"/>
      <c r="D113" s="146"/>
      <c r="E113" s="19"/>
      <c r="F113" s="147"/>
    </row>
    <row r="114" spans="1:6" ht="12.75">
      <c r="A114" s="163" t="s">
        <v>171</v>
      </c>
      <c r="B114" s="164"/>
      <c r="C114" s="145"/>
      <c r="D114" s="146"/>
      <c r="E114" s="19"/>
      <c r="F114" s="147"/>
    </row>
    <row r="115" spans="1:6" ht="12.75">
      <c r="A115" s="165"/>
      <c r="B115" s="144"/>
      <c r="C115" s="145"/>
      <c r="D115" s="146"/>
      <c r="E115" s="19"/>
      <c r="F115" s="147"/>
    </row>
    <row r="116" spans="1:6" ht="12.75">
      <c r="A116" s="165" t="s">
        <v>174</v>
      </c>
      <c r="B116" s="144"/>
      <c r="C116" s="145"/>
      <c r="D116" s="146"/>
      <c r="E116" s="19"/>
      <c r="F116" s="147"/>
    </row>
    <row r="117" spans="1:6" ht="12.75">
      <c r="A117" s="165"/>
      <c r="B117" s="144"/>
      <c r="C117" s="145"/>
      <c r="D117" s="146"/>
      <c r="E117" s="19"/>
      <c r="F117" s="147"/>
    </row>
    <row r="118" spans="1:6" ht="12.75">
      <c r="A118" s="143"/>
      <c r="B118" s="144"/>
      <c r="C118" s="145"/>
      <c r="D118" s="146"/>
      <c r="E118" s="19"/>
      <c r="F118" s="147"/>
    </row>
    <row r="119" spans="1:6" ht="12.75">
      <c r="A119" s="143"/>
      <c r="B119" s="166"/>
      <c r="C119" s="167"/>
      <c r="D119" s="167"/>
      <c r="E119" s="167"/>
      <c r="F119" s="168"/>
    </row>
    <row r="120" spans="1:6" ht="12.75">
      <c r="A120" s="143"/>
      <c r="B120" s="145"/>
      <c r="C120" s="169"/>
      <c r="D120" s="169"/>
      <c r="E120" s="169"/>
      <c r="F120" s="170"/>
    </row>
    <row r="121" spans="1:6" ht="12.75">
      <c r="A121" s="143"/>
      <c r="B121" s="145"/>
      <c r="C121" s="169"/>
      <c r="D121" s="169"/>
      <c r="E121" s="169"/>
      <c r="F121" s="170"/>
    </row>
    <row r="122" spans="1:6" ht="12.75">
      <c r="A122" s="143"/>
      <c r="B122" s="166" t="s">
        <v>173</v>
      </c>
      <c r="C122" s="145"/>
      <c r="D122" s="146"/>
      <c r="E122" s="19"/>
      <c r="F122" s="147"/>
    </row>
    <row r="123" spans="1:6" ht="12.75">
      <c r="A123" s="143"/>
      <c r="B123" s="145" t="s">
        <v>172</v>
      </c>
      <c r="C123" s="145"/>
      <c r="D123" s="146"/>
      <c r="E123" s="19"/>
      <c r="F123" s="147"/>
    </row>
    <row r="124" spans="1:6" ht="12.75">
      <c r="A124" s="143"/>
      <c r="B124" s="166"/>
      <c r="C124" s="145"/>
      <c r="D124" s="146"/>
      <c r="E124" s="19"/>
      <c r="F124" s="147"/>
    </row>
    <row r="125" spans="1:6" ht="12.75">
      <c r="A125" s="143"/>
      <c r="B125" s="166"/>
      <c r="C125" s="167"/>
      <c r="D125" s="167"/>
      <c r="E125" s="167"/>
      <c r="F125" s="168"/>
    </row>
    <row r="126" spans="1:6" ht="12.75">
      <c r="A126" s="143"/>
      <c r="B126" s="145"/>
      <c r="C126" s="169"/>
      <c r="D126" s="169"/>
      <c r="E126" s="169"/>
      <c r="F126" s="170"/>
    </row>
    <row r="127" spans="1:6" ht="12.75">
      <c r="A127" s="143"/>
      <c r="B127" s="144"/>
      <c r="C127" s="145"/>
      <c r="D127" s="146"/>
      <c r="E127" s="19"/>
      <c r="F127" s="147"/>
    </row>
    <row r="128" spans="1:6" ht="13.5" thickBot="1">
      <c r="A128" s="171"/>
      <c r="B128" s="172"/>
      <c r="C128" s="173"/>
      <c r="D128" s="174"/>
      <c r="E128" s="175"/>
      <c r="F128" s="176"/>
    </row>
    <row r="129" ht="12.75">
      <c r="B129" s="40"/>
    </row>
    <row r="130" ht="12.75">
      <c r="B130" s="40"/>
    </row>
    <row r="131" ht="12.75">
      <c r="B131" s="40"/>
    </row>
    <row r="132" ht="12.75">
      <c r="B132" s="6"/>
    </row>
    <row r="133" ht="12.75">
      <c r="B133" s="40"/>
    </row>
    <row r="134" ht="12.75">
      <c r="B134" s="6"/>
    </row>
    <row r="135" ht="12.75">
      <c r="B135" s="6"/>
    </row>
  </sheetData>
  <sheetProtection/>
  <mergeCells count="43">
    <mergeCell ref="A21:E21"/>
    <mergeCell ref="A56:E56"/>
    <mergeCell ref="B107:F107"/>
    <mergeCell ref="B58:F58"/>
    <mergeCell ref="B29:F29"/>
    <mergeCell ref="B23:F23"/>
    <mergeCell ref="B95:F95"/>
    <mergeCell ref="B39:F39"/>
    <mergeCell ref="A44:E44"/>
    <mergeCell ref="B46:F46"/>
    <mergeCell ref="A4:F4"/>
    <mergeCell ref="A3:F3"/>
    <mergeCell ref="B33:F33"/>
    <mergeCell ref="A37:E37"/>
    <mergeCell ref="C126:F126"/>
    <mergeCell ref="C119:F119"/>
    <mergeCell ref="C125:F125"/>
    <mergeCell ref="A27:E27"/>
    <mergeCell ref="B10:F10"/>
    <mergeCell ref="A31:E31"/>
    <mergeCell ref="A1:F1"/>
    <mergeCell ref="A2:F2"/>
    <mergeCell ref="A6:F6"/>
    <mergeCell ref="A7:F7"/>
    <mergeCell ref="B53:F53"/>
    <mergeCell ref="B99:F99"/>
    <mergeCell ref="A5:F5"/>
    <mergeCell ref="A84:E84"/>
    <mergeCell ref="B86:F86"/>
    <mergeCell ref="A93:E93"/>
    <mergeCell ref="C121:F121"/>
    <mergeCell ref="A111:E111"/>
    <mergeCell ref="C120:F120"/>
    <mergeCell ref="A113:B113"/>
    <mergeCell ref="A114:B114"/>
    <mergeCell ref="A97:E97"/>
    <mergeCell ref="A65:E65"/>
    <mergeCell ref="B67:F67"/>
    <mergeCell ref="A73:E73"/>
    <mergeCell ref="A105:E105"/>
    <mergeCell ref="A109:E109"/>
    <mergeCell ref="A51:E51"/>
    <mergeCell ref="B75:F75"/>
  </mergeCells>
  <conditionalFormatting sqref="D51:E51 D27:E27 D9:E9 D21:E21 D31:E31 D37:E37 D44:E44 D65:E65 D73:E73 D84:E84 D93:E93 D109:E109 D105:E105">
    <cfRule type="cellIs" priority="16" dxfId="0" operator="equal" stopIfTrue="1">
      <formula>0</formula>
    </cfRule>
  </conditionalFormatting>
  <conditionalFormatting sqref="D97:E97">
    <cfRule type="cellIs" priority="1" dxfId="0" operator="equal" stopIfTrue="1">
      <formula>0</formula>
    </cfRule>
  </conditionalFormatting>
  <printOptions horizontalCentered="1"/>
  <pageMargins left="0.3937007874015748" right="0.2362204724409449" top="0.7874015748031497" bottom="0" header="0.15748031496062992" footer="0.15748031496062992"/>
  <pageSetup fitToHeight="3" horizontalDpi="600" verticalDpi="600" orientation="portrait" paperSize="9" scale="63" r:id="rId1"/>
  <headerFooter alignWithMargins="0">
    <oddFooter>&amp;C
</oddFooter>
  </headerFooter>
  <rowBreaks count="1" manualBreakCount="1">
    <brk id="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8"/>
  <sheetViews>
    <sheetView workbookViewId="0" topLeftCell="A1">
      <selection activeCell="S28" sqref="S28"/>
    </sheetView>
  </sheetViews>
  <sheetFormatPr defaultColWidth="9.140625" defaultRowHeight="12.75"/>
  <cols>
    <col min="1" max="1" width="4.140625" style="0" customWidth="1"/>
    <col min="2" max="2" width="11.28125" style="0" customWidth="1"/>
    <col min="3" max="3" width="10.7109375" style="0" customWidth="1"/>
    <col min="4" max="4" width="10.421875" style="0" customWidth="1"/>
    <col min="5" max="5" width="11.8515625" style="0" customWidth="1"/>
    <col min="6" max="6" width="11.140625" style="0" customWidth="1"/>
    <col min="7" max="7" width="7.00390625" style="0" customWidth="1"/>
    <col min="8" max="8" width="9.421875" style="0" customWidth="1"/>
    <col min="9" max="9" width="7.7109375" style="0" customWidth="1"/>
    <col min="10" max="10" width="9.421875" style="0" customWidth="1"/>
    <col min="11" max="11" width="7.7109375" style="0" customWidth="1"/>
    <col min="12" max="12" width="9.421875" style="0" customWidth="1"/>
    <col min="13" max="13" width="6.8515625" style="0" customWidth="1"/>
    <col min="14" max="14" width="9.421875" style="0" customWidth="1"/>
    <col min="15" max="15" width="6.8515625" style="0" customWidth="1"/>
    <col min="16" max="16" width="11.421875" style="0" customWidth="1"/>
    <col min="17" max="17" width="8.421875" style="0" customWidth="1"/>
  </cols>
  <sheetData>
    <row r="2" ht="13.5" thickBot="1"/>
    <row r="3" spans="1:17" ht="12.75">
      <c r="A3" s="129" t="str">
        <f>Orçamento!A1</f>
        <v>Proponente:   Município de Ponte Serrada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1"/>
    </row>
    <row r="4" spans="1:17" ht="12.75">
      <c r="A4" s="95" t="str">
        <f>Orçamento!A2</f>
        <v>Obra:             Reforma do prédio e construção de sanitários  do CEI Hortência de Almeida Rodrigues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2.75">
      <c r="A5" s="95" t="str">
        <f>Orçamento!A3</f>
        <v>Local:             Vila Pouso dos Tropeiros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12.75">
      <c r="A6" s="95" t="str">
        <f>Orçamento!A4</f>
        <v>Município:      Ponte Serrada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3.5" thickBot="1">
      <c r="A7" s="126" t="str">
        <f>Orçamento!A5</f>
        <v>Estado:         Santa Catarina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1:17" ht="13.5" thickBot="1">
      <c r="A8" s="11"/>
      <c r="B8" s="12"/>
      <c r="C8" s="12"/>
      <c r="D8" s="12"/>
      <c r="E8" s="12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.75" customHeight="1" thickBot="1">
      <c r="A9" s="103" t="s">
        <v>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5"/>
    </row>
    <row r="10" spans="1:17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2.75">
      <c r="A11" s="14"/>
      <c r="B11" s="14"/>
      <c r="C11" s="14"/>
      <c r="D11" s="106"/>
      <c r="E11" s="106"/>
      <c r="F11" s="101" t="s">
        <v>10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8" t="s">
        <v>11</v>
      </c>
      <c r="Q11" s="109"/>
    </row>
    <row r="12" spans="1:17" ht="15.75" customHeight="1">
      <c r="A12" s="112" t="s">
        <v>1</v>
      </c>
      <c r="B12" s="119" t="s">
        <v>12</v>
      </c>
      <c r="C12" s="120"/>
      <c r="D12" s="120"/>
      <c r="E12" s="121"/>
      <c r="F12" s="114" t="s">
        <v>13</v>
      </c>
      <c r="G12" s="114" t="s">
        <v>14</v>
      </c>
      <c r="H12" s="101" t="s">
        <v>15</v>
      </c>
      <c r="I12" s="102"/>
      <c r="J12" s="101" t="s">
        <v>16</v>
      </c>
      <c r="K12" s="102"/>
      <c r="L12" s="101" t="s">
        <v>17</v>
      </c>
      <c r="M12" s="102"/>
      <c r="N12" s="101" t="s">
        <v>18</v>
      </c>
      <c r="O12" s="102"/>
      <c r="P12" s="110"/>
      <c r="Q12" s="111"/>
    </row>
    <row r="13" spans="1:17" ht="14.25" customHeight="1">
      <c r="A13" s="113"/>
      <c r="B13" s="122"/>
      <c r="C13" s="123"/>
      <c r="D13" s="123"/>
      <c r="E13" s="124"/>
      <c r="F13" s="115"/>
      <c r="G13" s="115"/>
      <c r="H13" s="15" t="s">
        <v>19</v>
      </c>
      <c r="I13" s="15" t="s">
        <v>20</v>
      </c>
      <c r="J13" s="15" t="s">
        <v>19</v>
      </c>
      <c r="K13" s="15" t="s">
        <v>20</v>
      </c>
      <c r="L13" s="15" t="s">
        <v>19</v>
      </c>
      <c r="M13" s="15" t="s">
        <v>20</v>
      </c>
      <c r="N13" s="15" t="s">
        <v>19</v>
      </c>
      <c r="O13" s="15" t="s">
        <v>20</v>
      </c>
      <c r="P13" s="16" t="s">
        <v>19</v>
      </c>
      <c r="Q13" s="16" t="s">
        <v>20</v>
      </c>
    </row>
    <row r="14" spans="1:17" s="22" customFormat="1" ht="14.25" customHeight="1">
      <c r="A14" s="55">
        <v>1</v>
      </c>
      <c r="B14" s="116" t="str">
        <f>Orçamento!B10</f>
        <v>SERVIÇOS INICIAIS</v>
      </c>
      <c r="C14" s="117"/>
      <c r="D14" s="117"/>
      <c r="E14" s="118"/>
      <c r="F14" s="56">
        <f>Orçamento!F21</f>
        <v>0</v>
      </c>
      <c r="G14" s="57" t="e">
        <f aca="true" t="shared" si="0" ref="G14:G27">F14/$F$28</f>
        <v>#DIV/0!</v>
      </c>
      <c r="H14" s="58">
        <f>I14*F14</f>
        <v>0</v>
      </c>
      <c r="I14" s="59">
        <v>1</v>
      </c>
      <c r="J14" s="58">
        <f>K14*F14</f>
        <v>0</v>
      </c>
      <c r="K14" s="59">
        <v>0</v>
      </c>
      <c r="L14" s="58">
        <f>M14*F14</f>
        <v>0</v>
      </c>
      <c r="M14" s="59">
        <v>0</v>
      </c>
      <c r="N14" s="58">
        <f>O14*F14</f>
        <v>0</v>
      </c>
      <c r="O14" s="59">
        <v>0</v>
      </c>
      <c r="P14" s="60">
        <f>H14+J14+L14+N14</f>
        <v>0</v>
      </c>
      <c r="Q14" s="61">
        <f>I14+K14+M14+O14</f>
        <v>1</v>
      </c>
    </row>
    <row r="15" spans="1:17" s="22" customFormat="1" ht="14.25" customHeight="1">
      <c r="A15" s="55">
        <v>2</v>
      </c>
      <c r="B15" s="98" t="str">
        <f>Orçamento!B23</f>
        <v>FUNDAÇÕES</v>
      </c>
      <c r="C15" s="99"/>
      <c r="D15" s="99"/>
      <c r="E15" s="100"/>
      <c r="F15" s="56">
        <f>Orçamento!F27</f>
        <v>0</v>
      </c>
      <c r="G15" s="57" t="e">
        <f t="shared" si="0"/>
        <v>#DIV/0!</v>
      </c>
      <c r="H15" s="58">
        <f aca="true" t="shared" si="1" ref="H15:H27">I15*F15</f>
        <v>0</v>
      </c>
      <c r="I15" s="59">
        <v>1</v>
      </c>
      <c r="J15" s="58">
        <f aca="true" t="shared" si="2" ref="J15:J27">K15*F15</f>
        <v>0</v>
      </c>
      <c r="K15" s="59">
        <v>0</v>
      </c>
      <c r="L15" s="58">
        <f aca="true" t="shared" si="3" ref="L15:L27">M15*F15</f>
        <v>0</v>
      </c>
      <c r="M15" s="59">
        <v>0</v>
      </c>
      <c r="N15" s="58">
        <f aca="true" t="shared" si="4" ref="N15:N27">O15*F15</f>
        <v>0</v>
      </c>
      <c r="O15" s="59">
        <v>0</v>
      </c>
      <c r="P15" s="60">
        <f aca="true" t="shared" si="5" ref="P15:P27">H15+J15+L15+N15</f>
        <v>0</v>
      </c>
      <c r="Q15" s="61">
        <f aca="true" t="shared" si="6" ref="Q15:Q27">I15+K15+M15+O15</f>
        <v>1</v>
      </c>
    </row>
    <row r="16" spans="1:17" s="22" customFormat="1" ht="14.25" customHeight="1">
      <c r="A16" s="55">
        <v>3</v>
      </c>
      <c r="B16" s="98" t="str">
        <f>Orçamento!B29</f>
        <v>ESTRUTURA</v>
      </c>
      <c r="C16" s="99"/>
      <c r="D16" s="99"/>
      <c r="E16" s="100"/>
      <c r="F16" s="56">
        <f>Orçamento!F31</f>
        <v>0</v>
      </c>
      <c r="G16" s="57" t="e">
        <f t="shared" si="0"/>
        <v>#DIV/0!</v>
      </c>
      <c r="H16" s="58">
        <f t="shared" si="1"/>
        <v>0</v>
      </c>
      <c r="I16" s="59">
        <v>1</v>
      </c>
      <c r="J16" s="58">
        <f t="shared" si="2"/>
        <v>0</v>
      </c>
      <c r="K16" s="59">
        <v>0</v>
      </c>
      <c r="L16" s="58">
        <f t="shared" si="3"/>
        <v>0</v>
      </c>
      <c r="M16" s="59">
        <v>0</v>
      </c>
      <c r="N16" s="58">
        <f t="shared" si="4"/>
        <v>0</v>
      </c>
      <c r="O16" s="59">
        <v>0</v>
      </c>
      <c r="P16" s="60">
        <f t="shared" si="5"/>
        <v>0</v>
      </c>
      <c r="Q16" s="61">
        <f t="shared" si="6"/>
        <v>1</v>
      </c>
    </row>
    <row r="17" spans="1:17" ht="14.25" customHeight="1">
      <c r="A17" s="55">
        <v>4</v>
      </c>
      <c r="B17" s="98" t="str">
        <f>Orçamento!B33</f>
        <v>ALVENARIA</v>
      </c>
      <c r="C17" s="99"/>
      <c r="D17" s="99"/>
      <c r="E17" s="100"/>
      <c r="F17" s="56">
        <f>Orçamento!F37</f>
        <v>0</v>
      </c>
      <c r="G17" s="57" t="e">
        <f t="shared" si="0"/>
        <v>#DIV/0!</v>
      </c>
      <c r="H17" s="58">
        <f t="shared" si="1"/>
        <v>0</v>
      </c>
      <c r="I17" s="59">
        <v>1</v>
      </c>
      <c r="J17" s="58">
        <f t="shared" si="2"/>
        <v>0</v>
      </c>
      <c r="K17" s="59">
        <v>0</v>
      </c>
      <c r="L17" s="58">
        <f t="shared" si="3"/>
        <v>0</v>
      </c>
      <c r="M17" s="59">
        <v>0</v>
      </c>
      <c r="N17" s="58">
        <f t="shared" si="4"/>
        <v>0</v>
      </c>
      <c r="O17" s="59">
        <v>0</v>
      </c>
      <c r="P17" s="60">
        <f t="shared" si="5"/>
        <v>0</v>
      </c>
      <c r="Q17" s="61">
        <f t="shared" si="6"/>
        <v>1</v>
      </c>
    </row>
    <row r="18" spans="1:17" s="22" customFormat="1" ht="14.25" customHeight="1">
      <c r="A18" s="55">
        <v>5</v>
      </c>
      <c r="B18" s="98" t="str">
        <f>Orçamento!B39</f>
        <v>COBERTURA</v>
      </c>
      <c r="C18" s="99"/>
      <c r="D18" s="99"/>
      <c r="E18" s="100"/>
      <c r="F18" s="56">
        <f>Orçamento!F44</f>
        <v>0</v>
      </c>
      <c r="G18" s="57" t="e">
        <f t="shared" si="0"/>
        <v>#DIV/0!</v>
      </c>
      <c r="H18" s="58">
        <f t="shared" si="1"/>
        <v>0</v>
      </c>
      <c r="I18" s="59">
        <v>1</v>
      </c>
      <c r="J18" s="58">
        <f t="shared" si="2"/>
        <v>0</v>
      </c>
      <c r="K18" s="59">
        <v>0</v>
      </c>
      <c r="L18" s="58">
        <f t="shared" si="3"/>
        <v>0</v>
      </c>
      <c r="M18" s="59">
        <v>0</v>
      </c>
      <c r="N18" s="58">
        <f t="shared" si="4"/>
        <v>0</v>
      </c>
      <c r="O18" s="59">
        <v>0</v>
      </c>
      <c r="P18" s="60">
        <f t="shared" si="5"/>
        <v>0</v>
      </c>
      <c r="Q18" s="61">
        <f t="shared" si="6"/>
        <v>1</v>
      </c>
    </row>
    <row r="19" spans="1:17" s="22" customFormat="1" ht="14.25" customHeight="1">
      <c r="A19" s="62">
        <v>6</v>
      </c>
      <c r="B19" s="98" t="str">
        <f>Orçamento!B46</f>
        <v>REVESTIMENTO </v>
      </c>
      <c r="C19" s="99"/>
      <c r="D19" s="99"/>
      <c r="E19" s="100"/>
      <c r="F19" s="63">
        <f>Orçamento!F51</f>
        <v>0</v>
      </c>
      <c r="G19" s="57" t="e">
        <f t="shared" si="0"/>
        <v>#DIV/0!</v>
      </c>
      <c r="H19" s="58">
        <f t="shared" si="1"/>
        <v>0</v>
      </c>
      <c r="I19" s="59">
        <v>0.7</v>
      </c>
      <c r="J19" s="58">
        <f t="shared" si="2"/>
        <v>0</v>
      </c>
      <c r="K19" s="59">
        <v>0.3</v>
      </c>
      <c r="L19" s="58">
        <f t="shared" si="3"/>
        <v>0</v>
      </c>
      <c r="M19" s="59">
        <v>0</v>
      </c>
      <c r="N19" s="58">
        <f t="shared" si="4"/>
        <v>0</v>
      </c>
      <c r="O19" s="59">
        <v>0</v>
      </c>
      <c r="P19" s="60">
        <f t="shared" si="5"/>
        <v>0</v>
      </c>
      <c r="Q19" s="61">
        <f t="shared" si="6"/>
        <v>1</v>
      </c>
    </row>
    <row r="20" spans="1:17" ht="14.25" customHeight="1">
      <c r="A20" s="55">
        <v>7</v>
      </c>
      <c r="B20" s="98" t="str">
        <f>Orçamento!B53</f>
        <v>FORRO</v>
      </c>
      <c r="C20" s="99"/>
      <c r="D20" s="99"/>
      <c r="E20" s="100"/>
      <c r="F20" s="56">
        <f>Orçamento!F56</f>
        <v>0</v>
      </c>
      <c r="G20" s="57" t="e">
        <f t="shared" si="0"/>
        <v>#DIV/0!</v>
      </c>
      <c r="H20" s="58">
        <f t="shared" si="1"/>
        <v>0</v>
      </c>
      <c r="I20" s="59">
        <v>0</v>
      </c>
      <c r="J20" s="58">
        <f t="shared" si="2"/>
        <v>0</v>
      </c>
      <c r="K20" s="59">
        <v>1</v>
      </c>
      <c r="L20" s="58">
        <f t="shared" si="3"/>
        <v>0</v>
      </c>
      <c r="M20" s="59">
        <v>0</v>
      </c>
      <c r="N20" s="58">
        <f t="shared" si="4"/>
        <v>0</v>
      </c>
      <c r="O20" s="59">
        <v>0</v>
      </c>
      <c r="P20" s="60">
        <f t="shared" si="5"/>
        <v>0</v>
      </c>
      <c r="Q20" s="61">
        <f t="shared" si="6"/>
        <v>1</v>
      </c>
    </row>
    <row r="21" spans="1:17" ht="14.25" customHeight="1">
      <c r="A21" s="55">
        <v>8</v>
      </c>
      <c r="B21" s="98" t="str">
        <f>Orçamento!B58</f>
        <v>ESQUADRIAS</v>
      </c>
      <c r="C21" s="99"/>
      <c r="D21" s="99"/>
      <c r="E21" s="100"/>
      <c r="F21" s="56">
        <f>Orçamento!F65</f>
        <v>0</v>
      </c>
      <c r="G21" s="57" t="e">
        <f t="shared" si="0"/>
        <v>#DIV/0!</v>
      </c>
      <c r="H21" s="58">
        <f>I21*F21</f>
        <v>0</v>
      </c>
      <c r="I21" s="59">
        <v>0</v>
      </c>
      <c r="J21" s="58">
        <f>K21*F21</f>
        <v>0</v>
      </c>
      <c r="K21" s="59">
        <v>1</v>
      </c>
      <c r="L21" s="58">
        <f>M21*F21</f>
        <v>0</v>
      </c>
      <c r="M21" s="59">
        <v>0</v>
      </c>
      <c r="N21" s="58">
        <f>O21*F21</f>
        <v>0</v>
      </c>
      <c r="O21" s="59">
        <v>0</v>
      </c>
      <c r="P21" s="60">
        <f t="shared" si="5"/>
        <v>0</v>
      </c>
      <c r="Q21" s="61">
        <f t="shared" si="6"/>
        <v>1</v>
      </c>
    </row>
    <row r="22" spans="1:17" ht="14.25" customHeight="1">
      <c r="A22" s="55">
        <v>9</v>
      </c>
      <c r="B22" s="98" t="str">
        <f>Orçamento!B67</f>
        <v>PAVIMENTAÇÃO</v>
      </c>
      <c r="C22" s="99"/>
      <c r="D22" s="99"/>
      <c r="E22" s="100"/>
      <c r="F22" s="56">
        <f>Orçamento!F73</f>
        <v>0</v>
      </c>
      <c r="G22" s="57" t="e">
        <f t="shared" si="0"/>
        <v>#DIV/0!</v>
      </c>
      <c r="H22" s="58">
        <f>I22*F22</f>
        <v>0</v>
      </c>
      <c r="I22" s="59">
        <v>0</v>
      </c>
      <c r="J22" s="58">
        <f>K22*F22</f>
        <v>0</v>
      </c>
      <c r="K22" s="59">
        <v>1</v>
      </c>
      <c r="L22" s="58">
        <f>M22*F22</f>
        <v>0</v>
      </c>
      <c r="M22" s="59">
        <v>0</v>
      </c>
      <c r="N22" s="58">
        <f>O22*F22</f>
        <v>0</v>
      </c>
      <c r="O22" s="59">
        <v>0</v>
      </c>
      <c r="P22" s="60">
        <f t="shared" si="5"/>
        <v>0</v>
      </c>
      <c r="Q22" s="61">
        <f t="shared" si="6"/>
        <v>1</v>
      </c>
    </row>
    <row r="23" spans="1:17" ht="14.25" customHeight="1">
      <c r="A23" s="55">
        <v>10</v>
      </c>
      <c r="B23" s="98" t="str">
        <f>Orçamento!B75</f>
        <v>APARELHOS E METAIS</v>
      </c>
      <c r="C23" s="99"/>
      <c r="D23" s="99"/>
      <c r="E23" s="100"/>
      <c r="F23" s="56">
        <f>Orçamento!F84</f>
        <v>0</v>
      </c>
      <c r="G23" s="57" t="e">
        <f t="shared" si="0"/>
        <v>#DIV/0!</v>
      </c>
      <c r="H23" s="58">
        <f>I23*F23</f>
        <v>0</v>
      </c>
      <c r="I23" s="59">
        <v>0</v>
      </c>
      <c r="J23" s="58">
        <f>K23*F23</f>
        <v>0</v>
      </c>
      <c r="K23" s="59">
        <v>1</v>
      </c>
      <c r="L23" s="58">
        <f>M23*F23</f>
        <v>0</v>
      </c>
      <c r="M23" s="59">
        <v>0</v>
      </c>
      <c r="N23" s="58">
        <f>O23*F23</f>
        <v>0</v>
      </c>
      <c r="O23" s="59">
        <v>0</v>
      </c>
      <c r="P23" s="60">
        <f t="shared" si="5"/>
        <v>0</v>
      </c>
      <c r="Q23" s="61">
        <f t="shared" si="6"/>
        <v>1</v>
      </c>
    </row>
    <row r="24" spans="1:17" ht="14.25" customHeight="1">
      <c r="A24" s="55">
        <v>11</v>
      </c>
      <c r="B24" s="98" t="str">
        <f>Orçamento!B86</f>
        <v>INSTALAÇÕES HIDRO-SANITÁRIAS</v>
      </c>
      <c r="C24" s="99"/>
      <c r="D24" s="99"/>
      <c r="E24" s="100"/>
      <c r="F24" s="56">
        <f>Orçamento!F93</f>
        <v>0</v>
      </c>
      <c r="G24" s="57" t="e">
        <f t="shared" si="0"/>
        <v>#DIV/0!</v>
      </c>
      <c r="H24" s="58">
        <f>I24*F24</f>
        <v>0</v>
      </c>
      <c r="I24" s="59">
        <v>0.5</v>
      </c>
      <c r="J24" s="58">
        <f>K24*F24</f>
        <v>0</v>
      </c>
      <c r="K24" s="59">
        <v>0.5</v>
      </c>
      <c r="L24" s="58">
        <f>M24*F24</f>
        <v>0</v>
      </c>
      <c r="M24" s="59">
        <v>0</v>
      </c>
      <c r="N24" s="58">
        <f>O24*F24</f>
        <v>0</v>
      </c>
      <c r="O24" s="59">
        <v>0</v>
      </c>
      <c r="P24" s="60">
        <f t="shared" si="5"/>
        <v>0</v>
      </c>
      <c r="Q24" s="61">
        <f t="shared" si="6"/>
        <v>1</v>
      </c>
    </row>
    <row r="25" spans="1:17" ht="14.25" customHeight="1">
      <c r="A25" s="55">
        <v>12</v>
      </c>
      <c r="B25" s="98" t="str">
        <f>Orçamento!B95</f>
        <v>INSTALAÇÃO ELÉTRICA</v>
      </c>
      <c r="C25" s="99"/>
      <c r="D25" s="99"/>
      <c r="E25" s="100"/>
      <c r="F25" s="56">
        <f>Orçamento!F97</f>
        <v>0</v>
      </c>
      <c r="G25" s="57" t="e">
        <f t="shared" si="0"/>
        <v>#DIV/0!</v>
      </c>
      <c r="H25" s="58">
        <f t="shared" si="1"/>
        <v>0</v>
      </c>
      <c r="I25" s="59">
        <v>0.1</v>
      </c>
      <c r="J25" s="58">
        <f t="shared" si="2"/>
        <v>0</v>
      </c>
      <c r="K25" s="59">
        <v>0.9</v>
      </c>
      <c r="L25" s="58">
        <f t="shared" si="3"/>
        <v>0</v>
      </c>
      <c r="M25" s="59">
        <v>0</v>
      </c>
      <c r="N25" s="58">
        <f t="shared" si="4"/>
        <v>0</v>
      </c>
      <c r="O25" s="59">
        <v>0</v>
      </c>
      <c r="P25" s="60">
        <f t="shared" si="5"/>
        <v>0</v>
      </c>
      <c r="Q25" s="61">
        <f t="shared" si="6"/>
        <v>1</v>
      </c>
    </row>
    <row r="26" spans="1:17" ht="14.25" customHeight="1">
      <c r="A26" s="55">
        <v>13</v>
      </c>
      <c r="B26" s="98" t="str">
        <f>Orçamento!B99</f>
        <v>PINTURA</v>
      </c>
      <c r="C26" s="99"/>
      <c r="D26" s="99"/>
      <c r="E26" s="100"/>
      <c r="F26" s="56">
        <f>Orçamento!F105</f>
        <v>0</v>
      </c>
      <c r="G26" s="57" t="e">
        <f t="shared" si="0"/>
        <v>#DIV/0!</v>
      </c>
      <c r="H26" s="58">
        <f t="shared" si="1"/>
        <v>0</v>
      </c>
      <c r="I26" s="59">
        <v>0</v>
      </c>
      <c r="J26" s="58">
        <f t="shared" si="2"/>
        <v>0</v>
      </c>
      <c r="K26" s="59">
        <v>1</v>
      </c>
      <c r="L26" s="58">
        <f t="shared" si="3"/>
        <v>0</v>
      </c>
      <c r="M26" s="59">
        <v>0</v>
      </c>
      <c r="N26" s="58">
        <f t="shared" si="4"/>
        <v>0</v>
      </c>
      <c r="O26" s="59">
        <v>0</v>
      </c>
      <c r="P26" s="60">
        <f t="shared" si="5"/>
        <v>0</v>
      </c>
      <c r="Q26" s="61">
        <f t="shared" si="6"/>
        <v>1</v>
      </c>
    </row>
    <row r="27" spans="1:17" s="22" customFormat="1" ht="14.25" customHeight="1">
      <c r="A27" s="55">
        <v>14</v>
      </c>
      <c r="B27" s="98" t="str">
        <f>Orçamento!B107</f>
        <v>COMPLEMENTAÇÃO DA OBRA</v>
      </c>
      <c r="C27" s="99"/>
      <c r="D27" s="99"/>
      <c r="E27" s="100"/>
      <c r="F27" s="56">
        <f>Orçamento!F109</f>
        <v>0</v>
      </c>
      <c r="G27" s="57" t="e">
        <f t="shared" si="0"/>
        <v>#DIV/0!</v>
      </c>
      <c r="H27" s="58">
        <f t="shared" si="1"/>
        <v>0</v>
      </c>
      <c r="I27" s="59">
        <v>0</v>
      </c>
      <c r="J27" s="58">
        <f t="shared" si="2"/>
        <v>0</v>
      </c>
      <c r="K27" s="59">
        <v>1</v>
      </c>
      <c r="L27" s="58">
        <f t="shared" si="3"/>
        <v>0</v>
      </c>
      <c r="M27" s="59">
        <v>0</v>
      </c>
      <c r="N27" s="58">
        <f t="shared" si="4"/>
        <v>0</v>
      </c>
      <c r="O27" s="59">
        <v>0</v>
      </c>
      <c r="P27" s="60">
        <f t="shared" si="5"/>
        <v>0</v>
      </c>
      <c r="Q27" s="61">
        <f t="shared" si="6"/>
        <v>1</v>
      </c>
    </row>
    <row r="28" spans="1:17" ht="24" customHeight="1">
      <c r="A28" s="132" t="s">
        <v>21</v>
      </c>
      <c r="B28" s="133"/>
      <c r="C28" s="133"/>
      <c r="D28" s="133"/>
      <c r="E28" s="134"/>
      <c r="F28" s="56">
        <f>SUM(F14:F27)</f>
        <v>0</v>
      </c>
      <c r="G28" s="64" t="e">
        <f>SUM(G14:G27)</f>
        <v>#DIV/0!</v>
      </c>
      <c r="H28" s="56">
        <f>SUM(H14:H27)</f>
        <v>0</v>
      </c>
      <c r="I28" s="64" t="e">
        <f>$H$28/$F$28</f>
        <v>#DIV/0!</v>
      </c>
      <c r="J28" s="56">
        <f>SUM(J14:J27)</f>
        <v>0</v>
      </c>
      <c r="K28" s="64" t="e">
        <f>J28/$F$28</f>
        <v>#DIV/0!</v>
      </c>
      <c r="L28" s="56">
        <f>SUM(L14:L27)</f>
        <v>0</v>
      </c>
      <c r="M28" s="64" t="e">
        <f>L28/$F$28</f>
        <v>#DIV/0!</v>
      </c>
      <c r="N28" s="56">
        <f>SUM(N14:N27)</f>
        <v>0</v>
      </c>
      <c r="O28" s="64" t="e">
        <f>N28/$F$28</f>
        <v>#DIV/0!</v>
      </c>
      <c r="P28" s="56">
        <f>SUM(P14:P27)</f>
        <v>0</v>
      </c>
      <c r="Q28" s="64" t="e">
        <f>P28/P29</f>
        <v>#DIV/0!</v>
      </c>
    </row>
    <row r="29" spans="1:17" ht="24" customHeight="1">
      <c r="A29" s="132" t="s">
        <v>22</v>
      </c>
      <c r="B29" s="133"/>
      <c r="C29" s="133"/>
      <c r="D29" s="133"/>
      <c r="E29" s="133"/>
      <c r="F29" s="56">
        <f>F28</f>
        <v>0</v>
      </c>
      <c r="G29" s="64" t="e">
        <f>G28</f>
        <v>#DIV/0!</v>
      </c>
      <c r="H29" s="56">
        <f>H28</f>
        <v>0</v>
      </c>
      <c r="I29" s="64" t="e">
        <f>I28</f>
        <v>#DIV/0!</v>
      </c>
      <c r="J29" s="56">
        <f>H29+J28</f>
        <v>0</v>
      </c>
      <c r="K29" s="64" t="e">
        <f>K28+I29</f>
        <v>#DIV/0!</v>
      </c>
      <c r="L29" s="56">
        <f>J29+L28</f>
        <v>0</v>
      </c>
      <c r="M29" s="64" t="e">
        <f>M28+K29</f>
        <v>#DIV/0!</v>
      </c>
      <c r="N29" s="56">
        <f>L29+N28</f>
        <v>0</v>
      </c>
      <c r="O29" s="64" t="e">
        <f>O28+M29</f>
        <v>#DIV/0!</v>
      </c>
      <c r="P29" s="56">
        <f>P28</f>
        <v>0</v>
      </c>
      <c r="Q29" s="64" t="e">
        <f>P28/P29</f>
        <v>#DIV/0!</v>
      </c>
    </row>
    <row r="30" ht="12.75">
      <c r="A30" s="13"/>
    </row>
    <row r="31" ht="12.75">
      <c r="A31" s="13"/>
    </row>
    <row r="32" spans="1:5" ht="16.5" customHeight="1">
      <c r="A32" s="13"/>
      <c r="B32" s="4" t="s">
        <v>160</v>
      </c>
      <c r="C32" s="4"/>
      <c r="D32" s="4"/>
      <c r="E32" s="4"/>
    </row>
    <row r="33" spans="6:16" ht="12.75">
      <c r="F33" s="11"/>
      <c r="G33" s="11"/>
      <c r="H33" s="11"/>
      <c r="I33" s="11"/>
      <c r="J33" s="11"/>
      <c r="O33" s="125"/>
      <c r="P33" s="125"/>
    </row>
    <row r="34" spans="7:14" ht="14.25" customHeight="1">
      <c r="G34" s="93"/>
      <c r="H34" s="93"/>
      <c r="I34" s="93"/>
      <c r="J34" s="93"/>
      <c r="K34" s="17"/>
      <c r="L34" s="17"/>
      <c r="M34" s="17"/>
      <c r="N34" s="17"/>
    </row>
    <row r="35" spans="7:14" ht="12.75">
      <c r="G35" s="92"/>
      <c r="H35" s="92"/>
      <c r="I35" s="92"/>
      <c r="J35" s="92"/>
      <c r="K35" s="18"/>
      <c r="L35" s="18"/>
      <c r="M35" s="18"/>
      <c r="N35" s="18"/>
    </row>
    <row r="36" spans="7:17" ht="12.75">
      <c r="G36" s="92" t="s">
        <v>23</v>
      </c>
      <c r="H36" s="92"/>
      <c r="I36" s="92"/>
      <c r="J36" s="92"/>
      <c r="N36" s="92" t="s">
        <v>23</v>
      </c>
      <c r="O36" s="92"/>
      <c r="P36" s="92"/>
      <c r="Q36" s="92"/>
    </row>
    <row r="37" spans="7:17" ht="14.25">
      <c r="G37" s="93" t="s">
        <v>8</v>
      </c>
      <c r="H37" s="93"/>
      <c r="I37" s="93"/>
      <c r="J37" s="93"/>
      <c r="N37" s="93" t="s">
        <v>166</v>
      </c>
      <c r="O37" s="93"/>
      <c r="P37" s="93"/>
      <c r="Q37" s="93"/>
    </row>
    <row r="38" spans="7:17" ht="12.75">
      <c r="G38" s="92" t="s">
        <v>24</v>
      </c>
      <c r="H38" s="92"/>
      <c r="I38" s="92"/>
      <c r="J38" s="92"/>
      <c r="N38" s="94" t="s">
        <v>25</v>
      </c>
      <c r="O38" s="92"/>
      <c r="P38" s="92"/>
      <c r="Q38" s="92"/>
    </row>
  </sheetData>
  <sheetProtection/>
  <mergeCells count="42">
    <mergeCell ref="O33:P33"/>
    <mergeCell ref="A7:Q7"/>
    <mergeCell ref="A3:Q3"/>
    <mergeCell ref="A4:Q4"/>
    <mergeCell ref="G35:J35"/>
    <mergeCell ref="A28:E28"/>
    <mergeCell ref="A29:E29"/>
    <mergeCell ref="G34:J34"/>
    <mergeCell ref="B17:E17"/>
    <mergeCell ref="B18:E18"/>
    <mergeCell ref="B21:E21"/>
    <mergeCell ref="B22:E22"/>
    <mergeCell ref="B23:E23"/>
    <mergeCell ref="L12:M12"/>
    <mergeCell ref="B15:E15"/>
    <mergeCell ref="B16:E16"/>
    <mergeCell ref="B14:E14"/>
    <mergeCell ref="H12:I12"/>
    <mergeCell ref="J12:K12"/>
    <mergeCell ref="B12:E13"/>
    <mergeCell ref="D11:E11"/>
    <mergeCell ref="F11:O11"/>
    <mergeCell ref="P11:Q12"/>
    <mergeCell ref="A12:A13"/>
    <mergeCell ref="F12:F13"/>
    <mergeCell ref="G12:G13"/>
    <mergeCell ref="A5:Q5"/>
    <mergeCell ref="A6:Q6"/>
    <mergeCell ref="B27:E27"/>
    <mergeCell ref="B26:E26"/>
    <mergeCell ref="B25:E25"/>
    <mergeCell ref="B24:E24"/>
    <mergeCell ref="B20:E20"/>
    <mergeCell ref="B19:E19"/>
    <mergeCell ref="N12:O12"/>
    <mergeCell ref="A9:Q9"/>
    <mergeCell ref="N36:Q36"/>
    <mergeCell ref="N37:Q37"/>
    <mergeCell ref="N38:Q38"/>
    <mergeCell ref="G37:J37"/>
    <mergeCell ref="G38:J38"/>
    <mergeCell ref="G36:J36"/>
  </mergeCells>
  <printOptions/>
  <pageMargins left="0.7874015748031497" right="0.7874015748031497" top="0.984251968503937" bottom="0.984251968503937" header="0.984251968503937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Arquitetura</cp:lastModifiedBy>
  <cp:lastPrinted>2015-06-12T19:17:49Z</cp:lastPrinted>
  <dcterms:created xsi:type="dcterms:W3CDTF">2009-07-02T17:29:30Z</dcterms:created>
  <dcterms:modified xsi:type="dcterms:W3CDTF">2015-06-25T10:58:27Z</dcterms:modified>
  <cp:category/>
  <cp:version/>
  <cp:contentType/>
  <cp:contentStatus/>
</cp:coreProperties>
</file>